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394" activeTab="0"/>
  </bookViews>
  <sheets>
    <sheet name="Facility Capacity" sheetId="1" r:id="rId1"/>
    <sheet name="Average Daily Population Trends" sheetId="2" r:id="rId2"/>
    <sheet name="Facility Utilization" sheetId="3" r:id="rId3"/>
    <sheet name="Facility Data" sheetId="4" r:id="rId4"/>
  </sheets>
  <definedNames>
    <definedName name="_xlnm.Print_Area" localSheetId="1">'Average Daily Population Trends'!$A$1:$M$30</definedName>
    <definedName name="_xlnm.Print_Area" localSheetId="0">'Facility Capacity'!$B$1:$N$42</definedName>
    <definedName name="_xlnm.Print_Titles" localSheetId="3">'Facility Data'!$2:$2</definedName>
  </definedNames>
  <calcPr fullCalcOnLoad="1"/>
</workbook>
</file>

<file path=xl/sharedStrings.xml><?xml version="1.0" encoding="utf-8"?>
<sst xmlns="http://schemas.openxmlformats.org/spreadsheetml/2006/main" count="376" uniqueCount="93">
  <si>
    <t>Detention</t>
  </si>
  <si>
    <t>FY10</t>
  </si>
  <si>
    <t>FY11</t>
  </si>
  <si>
    <t>FY12</t>
  </si>
  <si>
    <t>FY13</t>
  </si>
  <si>
    <t>FY14</t>
  </si>
  <si>
    <t>FY15</t>
  </si>
  <si>
    <t>Treatment</t>
  </si>
  <si>
    <t>Crisis Stabilization</t>
  </si>
  <si>
    <t>FY07</t>
  </si>
  <si>
    <t>FY08</t>
  </si>
  <si>
    <t>FY09</t>
  </si>
  <si>
    <t>Average Daily Population</t>
  </si>
  <si>
    <t>Utilization</t>
  </si>
  <si>
    <t>MYC</t>
  </si>
  <si>
    <t>FYF</t>
  </si>
  <si>
    <t>JYC</t>
  </si>
  <si>
    <t>BYF</t>
  </si>
  <si>
    <t>MSYF</t>
  </si>
  <si>
    <t>NYF</t>
  </si>
  <si>
    <t>KPYF</t>
  </si>
  <si>
    <t>KRYF</t>
  </si>
  <si>
    <t>Facility Capacity</t>
  </si>
  <si>
    <r>
      <t>McLaughlin Youth Center (MYC)</t>
    </r>
    <r>
      <rPr>
        <vertAlign val="superscript"/>
        <sz val="11"/>
        <color indexed="8"/>
        <rFont val="Arial"/>
        <family val="2"/>
      </rPr>
      <t xml:space="preserve"> </t>
    </r>
  </si>
  <si>
    <r>
      <t>Fairbanks Youth Facility (FYF)</t>
    </r>
    <r>
      <rPr>
        <vertAlign val="superscript"/>
        <sz val="11"/>
        <color indexed="8"/>
        <rFont val="Arial"/>
        <family val="2"/>
      </rPr>
      <t xml:space="preserve"> </t>
    </r>
  </si>
  <si>
    <t>Johnson Youth Center (JYC)</t>
  </si>
  <si>
    <t>Mat-Su Youth Facility (MSYF)</t>
  </si>
  <si>
    <t>Nome Youth Facility (NYF)</t>
  </si>
  <si>
    <t>Kenai Peninsula Youth Facility (KPYF)</t>
  </si>
  <si>
    <t>Total</t>
  </si>
  <si>
    <t>DJJ Facility Capacity</t>
  </si>
  <si>
    <t>Fiscal Year</t>
  </si>
  <si>
    <t>Facility</t>
  </si>
  <si>
    <t>Percent of Capacity</t>
  </si>
  <si>
    <t>McLaughlin Youth Center</t>
  </si>
  <si>
    <t>Bethel Youth Facility</t>
  </si>
  <si>
    <t>Fairbanks Youth Facility</t>
  </si>
  <si>
    <t>Nome Youth Facility</t>
  </si>
  <si>
    <t>Mat-Su Youth Facility</t>
  </si>
  <si>
    <t>Johnson Youth Center</t>
  </si>
  <si>
    <t>Ketchikan Regional Youth Facility</t>
  </si>
  <si>
    <t>-</t>
  </si>
  <si>
    <t>Kenai Peninsula Youth Facility</t>
  </si>
  <si>
    <t xml:space="preserve">Fairbanks Youth Facility </t>
  </si>
  <si>
    <t>CSU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</si>
  <si>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</si>
  <si>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</si>
  <si>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</si>
  <si>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</si>
  <si>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</si>
  <si>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</si>
  <si>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</si>
  <si>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</si>
  <si>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</si>
  <si>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</si>
  <si>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Based on Daily Capacity Report at End of Year. Capacity utilization determined by percent of occupied versus available bed-days. </t>
  </si>
  <si>
    <t xml:space="preserve">Average Daily Population By DJJ Facility </t>
  </si>
  <si>
    <t>FY16</t>
  </si>
  <si>
    <t xml:space="preserve"> </t>
  </si>
  <si>
    <t>FY2016</t>
  </si>
  <si>
    <t>FY17</t>
  </si>
  <si>
    <t>FY2017</t>
  </si>
  <si>
    <t>Bethel Youth Facility (BYF)</t>
  </si>
  <si>
    <t>Ketchikan Regional Youth Facility closed in September 2016.</t>
  </si>
  <si>
    <t>Johnson Youth Center had a temporary loss of capacity due to a building renovation during FY12.</t>
  </si>
  <si>
    <t>Bethel Youth Facility had a temporary loss of capacity due to a building renovation during FY14-FY16.</t>
  </si>
  <si>
    <t>Fairbanks Youth Facility capacity was reduced each time due to low census.</t>
  </si>
  <si>
    <t>Ketchikan Regional Youth Facility (KRYF)</t>
  </si>
  <si>
    <t>McLaughlin Youth Center capacity changes were due to changes in census.</t>
  </si>
  <si>
    <t>FY18</t>
  </si>
  <si>
    <t>FY2018</t>
  </si>
  <si>
    <t>FY2019</t>
  </si>
  <si>
    <t>Total info gathered from column adding together "ACAP" column values for Facilities.</t>
  </si>
  <si>
    <t xml:space="preserve">Detention &amp; Treatment info gathered from column "ADP". </t>
  </si>
  <si>
    <t>For McLaughlin Youth Center Treatment, add together ADP values for BTU, CCR, DCU, GTU, SPU and STX.</t>
  </si>
  <si>
    <t>For McLaughlin Youth Center Detention add together ADP values for BDU and GDU.</t>
  </si>
  <si>
    <t>FY19</t>
  </si>
  <si>
    <t>Add values from Treatment/Detention from Facility Data tab in this workbook and divide by appropriate total ACAP values in the Annual Statistics workbook</t>
  </si>
  <si>
    <t>FY2020</t>
  </si>
  <si>
    <t>FY20</t>
  </si>
  <si>
    <t>FY21</t>
  </si>
  <si>
    <t>FY2021</t>
  </si>
  <si>
    <t>**Data pulled from "State Office FY** - DJJ Annual Statistics -Final." Use tab "Average Daily Population by Facility Unit with Min and Max"</t>
  </si>
  <si>
    <t>Statewide Youth Facility Bed Capacity FY 2012 - FY 2021</t>
  </si>
  <si>
    <t>FY22</t>
  </si>
  <si>
    <t xml:space="preserve">Nome Youth Facility closed in July 2019. </t>
  </si>
  <si>
    <t>FY2022</t>
  </si>
  <si>
    <t>Facility Average Daily Population FY 2013 - FY 2022</t>
  </si>
  <si>
    <t>Facility Utilization Levels  FY 2013 - FY 2022</t>
  </si>
  <si>
    <t>(**available beds gathered from FY** DJJ Annual Statistics - RO" tab "Facility - Bed Capacity". Divide ADP totals calculated in C2 against Average Bed Capacity totals)</t>
  </si>
  <si>
    <t>**data from Annual Statistis tab C2 "Average Daily Population by Facility Unit with Min and Max". Add ADP totals for DT and TX units.</t>
  </si>
  <si>
    <t>FY2023</t>
  </si>
  <si>
    <t>FY23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</si>
</sst>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0.0%"/>
    <numFmt numFmtId="166" formatCode="0.0"/>
    <numFmt numFmtId="167" formatCode="0.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Arial"/>
      <family val="2"/>
    </font>
    <font>
      <b/>
      <sz val="9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sz val="9"/>
      <color indexed="55"/>
      <name val="Arial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0" tint="-0.24997000396251678"/>
      <name val="Arial"/>
      <family val="2"/>
    </font>
    <font>
      <b/>
      <u val="single"/>
      <sz val="9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rgb="FF333333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9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theme="7" tint="0.7999799847602844"/>
      </top>
      <bottom style="thin">
        <color theme="7" tint="0.7999799847602844"/>
      </bottom>
    </border>
    <border>
      <left/>
      <right/>
      <top style="thin">
        <color theme="7" tint="0.7999799847602844"/>
      </top>
      <bottom/>
    </border>
    <border>
      <left/>
      <right style="hair"/>
      <top style="thin">
        <color theme="7" tint="0.7999799847602844"/>
      </top>
      <bottom style="thin">
        <color theme="7" tint="0.7999799847602844"/>
      </bottom>
    </border>
    <border>
      <left/>
      <right style="hair"/>
      <top style="thin">
        <color theme="7" tint="0.7999799847602844"/>
      </top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>
      <alignment/>
      <protection/>
    </xf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14" fontId="2" fillId="0" borderId="0">
      <alignment/>
      <protection/>
    </xf>
    <xf numFmtId="0" fontId="49" fillId="0" borderId="0" applyNumberFormat="0" applyFill="0" applyBorder="0" applyAlignment="0" applyProtection="0"/>
    <xf numFmtId="2" fontId="2" fillId="0" borderId="0">
      <alignment/>
      <protection/>
    </xf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" fillId="0" borderId="10">
      <alignment/>
      <protection/>
    </xf>
    <xf numFmtId="0" fontId="6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87" applyFont="1" applyAlignment="1">
      <alignment vertical="center" wrapText="1"/>
      <protection/>
    </xf>
    <xf numFmtId="1" fontId="5" fillId="0" borderId="0" xfId="87" applyNumberFormat="1" applyFont="1" applyAlignment="1">
      <alignment vertical="top" wrapText="1"/>
      <protection/>
    </xf>
    <xf numFmtId="1" fontId="5" fillId="0" borderId="11" xfId="87" applyNumberFormat="1" applyFont="1" applyBorder="1" applyAlignment="1">
      <alignment horizontal="center" vertical="top" wrapText="1"/>
      <protection/>
    </xf>
    <xf numFmtId="0" fontId="5" fillId="0" borderId="0" xfId="87" applyFont="1" applyAlignment="1">
      <alignment vertical="top" wrapText="1"/>
      <protection/>
    </xf>
    <xf numFmtId="9" fontId="5" fillId="0" borderId="11" xfId="132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2" fillId="0" borderId="0" xfId="0" applyFont="1" applyAlignment="1">
      <alignment/>
    </xf>
    <xf numFmtId="0" fontId="45" fillId="0" borderId="0" xfId="0" applyFont="1" applyAlignment="1">
      <alignment/>
    </xf>
    <xf numFmtId="0" fontId="63" fillId="0" borderId="0" xfId="87" applyFont="1">
      <alignment/>
      <protection/>
    </xf>
    <xf numFmtId="0" fontId="64" fillId="0" borderId="0" xfId="87" applyFont="1" applyAlignment="1">
      <alignment horizontal="center" vertical="center" wrapText="1"/>
      <protection/>
    </xf>
    <xf numFmtId="0" fontId="65" fillId="0" borderId="0" xfId="87" applyFont="1" applyAlignment="1">
      <alignment horizontal="center" vertical="center" wrapText="1"/>
      <protection/>
    </xf>
    <xf numFmtId="0" fontId="66" fillId="33" borderId="0" xfId="87" applyFont="1" applyFill="1" applyAlignment="1">
      <alignment vertical="top" wrapText="1"/>
      <protection/>
    </xf>
    <xf numFmtId="9" fontId="66" fillId="33" borderId="0" xfId="132" applyFont="1" applyFill="1" applyBorder="1" applyAlignment="1">
      <alignment horizontal="center" wrapText="1"/>
    </xf>
    <xf numFmtId="9" fontId="66" fillId="0" borderId="0" xfId="132" applyFont="1" applyFill="1" applyBorder="1" applyAlignment="1">
      <alignment horizontal="center" wrapText="1"/>
    </xf>
    <xf numFmtId="0" fontId="3" fillId="0" borderId="0" xfId="87" applyFont="1" applyAlignment="1">
      <alignment wrapText="1"/>
      <protection/>
    </xf>
    <xf numFmtId="0" fontId="67" fillId="0" borderId="0" xfId="0" applyFont="1" applyAlignment="1">
      <alignment/>
    </xf>
    <xf numFmtId="3" fontId="5" fillId="33" borderId="11" xfId="86" applyNumberFormat="1" applyFont="1" applyFill="1" applyBorder="1" applyAlignment="1">
      <alignment horizontal="center" vertical="top" wrapText="1"/>
      <protection/>
    </xf>
    <xf numFmtId="0" fontId="68" fillId="0" borderId="0" xfId="0" applyFont="1" applyAlignment="1">
      <alignment/>
    </xf>
    <xf numFmtId="0" fontId="9" fillId="33" borderId="0" xfId="87" applyFont="1" applyFill="1" applyAlignment="1">
      <alignment wrapText="1"/>
      <protection/>
    </xf>
    <xf numFmtId="0" fontId="9" fillId="33" borderId="0" xfId="87" applyFont="1" applyFill="1">
      <alignment/>
      <protection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9" fontId="23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13" fillId="0" borderId="0" xfId="87" applyFont="1">
      <alignment/>
      <protection/>
    </xf>
    <xf numFmtId="166" fontId="0" fillId="0" borderId="0" xfId="0" applyNumberFormat="1" applyAlignment="1">
      <alignment/>
    </xf>
    <xf numFmtId="165" fontId="0" fillId="0" borderId="0" xfId="132" applyNumberFormat="1" applyFont="1" applyAlignment="1">
      <alignment/>
    </xf>
    <xf numFmtId="3" fontId="5" fillId="33" borderId="12" xfId="8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65" fontId="0" fillId="0" borderId="13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132" applyNumberFormat="1" applyFont="1" applyFill="1" applyAlignment="1">
      <alignment/>
    </xf>
    <xf numFmtId="0" fontId="5" fillId="33" borderId="0" xfId="86" applyFont="1" applyFill="1" applyAlignment="1">
      <alignment vertical="top" wrapText="1"/>
      <protection/>
    </xf>
    <xf numFmtId="0" fontId="5" fillId="33" borderId="0" xfId="86" applyFont="1" applyFill="1" applyAlignment="1">
      <alignment vertical="top"/>
      <protection/>
    </xf>
    <xf numFmtId="0" fontId="1" fillId="33" borderId="0" xfId="86" applyFont="1" applyFill="1" applyAlignment="1">
      <alignment vertical="top"/>
      <protection/>
    </xf>
    <xf numFmtId="0" fontId="23" fillId="0" borderId="0" xfId="0" applyFont="1" applyAlignment="1">
      <alignment horizontal="center"/>
    </xf>
    <xf numFmtId="0" fontId="70" fillId="0" borderId="0" xfId="0" applyFont="1" applyAlignment="1">
      <alignment vertical="top"/>
    </xf>
    <xf numFmtId="0" fontId="71" fillId="0" borderId="0" xfId="0" applyFont="1" applyAlignment="1">
      <alignment vertical="top"/>
    </xf>
    <xf numFmtId="9" fontId="62" fillId="0" borderId="11" xfId="132" applyFont="1" applyBorder="1" applyAlignment="1">
      <alignment horizontal="center"/>
    </xf>
    <xf numFmtId="1" fontId="5" fillId="0" borderId="14" xfId="87" applyNumberFormat="1" applyFont="1" applyBorder="1" applyAlignment="1">
      <alignment horizontal="center" vertical="top" wrapText="1"/>
      <protection/>
    </xf>
    <xf numFmtId="9" fontId="62" fillId="0" borderId="15" xfId="132" applyFont="1" applyBorder="1" applyAlignment="1">
      <alignment horizontal="center"/>
    </xf>
    <xf numFmtId="9" fontId="62" fillId="0" borderId="14" xfId="132" applyFont="1" applyBorder="1" applyAlignment="1">
      <alignment horizontal="center"/>
    </xf>
    <xf numFmtId="0" fontId="5" fillId="33" borderId="16" xfId="86" applyFont="1" applyFill="1" applyBorder="1" applyAlignment="1">
      <alignment vertical="top" wrapText="1"/>
      <protection/>
    </xf>
    <xf numFmtId="0" fontId="5" fillId="33" borderId="16" xfId="86" applyFont="1" applyFill="1" applyBorder="1" applyAlignment="1">
      <alignment vertical="top"/>
      <protection/>
    </xf>
    <xf numFmtId="0" fontId="4" fillId="34" borderId="17" xfId="86" applyFont="1" applyFill="1" applyBorder="1">
      <alignment/>
      <protection/>
    </xf>
    <xf numFmtId="0" fontId="4" fillId="34" borderId="18" xfId="86" applyFont="1" applyFill="1" applyBorder="1" applyAlignment="1">
      <alignment horizontal="center" vertical="center" wrapText="1"/>
      <protection/>
    </xf>
    <xf numFmtId="0" fontId="4" fillId="34" borderId="19" xfId="86" applyFont="1" applyFill="1" applyBorder="1" applyAlignment="1">
      <alignment horizontal="center" vertical="center" wrapText="1"/>
      <protection/>
    </xf>
    <xf numFmtId="0" fontId="4" fillId="34" borderId="20" xfId="86" applyFont="1" applyFill="1" applyBorder="1" applyAlignment="1">
      <alignment horizontal="center" vertical="center" wrapText="1"/>
      <protection/>
    </xf>
    <xf numFmtId="0" fontId="11" fillId="34" borderId="21" xfId="86" applyFont="1" applyFill="1" applyBorder="1" applyAlignment="1">
      <alignment vertical="center" wrapText="1"/>
      <protection/>
    </xf>
    <xf numFmtId="3" fontId="11" fillId="34" borderId="22" xfId="86" applyNumberFormat="1" applyFont="1" applyFill="1" applyBorder="1" applyAlignment="1">
      <alignment horizontal="center" vertical="center" wrapText="1"/>
      <protection/>
    </xf>
    <xf numFmtId="3" fontId="11" fillId="34" borderId="23" xfId="86" applyNumberFormat="1" applyFont="1" applyFill="1" applyBorder="1" applyAlignment="1">
      <alignment horizontal="center" vertical="center" wrapText="1"/>
      <protection/>
    </xf>
    <xf numFmtId="0" fontId="5" fillId="0" borderId="16" xfId="87" applyFont="1" applyBorder="1" applyAlignment="1">
      <alignment vertical="top" wrapText="1"/>
      <protection/>
    </xf>
    <xf numFmtId="1" fontId="5" fillId="0" borderId="12" xfId="87" applyNumberFormat="1" applyFont="1" applyBorder="1" applyAlignment="1">
      <alignment horizontal="center" vertical="top" wrapText="1"/>
      <protection/>
    </xf>
    <xf numFmtId="0" fontId="4" fillId="0" borderId="17" xfId="87" applyFont="1" applyBorder="1" applyAlignment="1">
      <alignment vertical="center" wrapText="1"/>
      <protection/>
    </xf>
    <xf numFmtId="0" fontId="4" fillId="0" borderId="18" xfId="87" applyFont="1" applyBorder="1" applyAlignment="1">
      <alignment horizontal="center" vertical="center" wrapText="1"/>
      <protection/>
    </xf>
    <xf numFmtId="0" fontId="4" fillId="0" borderId="20" xfId="87" applyFont="1" applyBorder="1" applyAlignment="1">
      <alignment horizontal="center" vertical="center" wrapText="1"/>
      <protection/>
    </xf>
    <xf numFmtId="0" fontId="4" fillId="0" borderId="19" xfId="87" applyFont="1" applyBorder="1" applyAlignment="1">
      <alignment horizontal="center" vertical="center" wrapText="1"/>
      <protection/>
    </xf>
    <xf numFmtId="0" fontId="5" fillId="0" borderId="21" xfId="87" applyFont="1" applyBorder="1" applyAlignment="1">
      <alignment vertical="top" wrapText="1"/>
      <protection/>
    </xf>
    <xf numFmtId="1" fontId="5" fillId="0" borderId="22" xfId="87" applyNumberFormat="1" applyFont="1" applyBorder="1" applyAlignment="1">
      <alignment horizontal="center" vertical="top" wrapText="1"/>
      <protection/>
    </xf>
    <xf numFmtId="1" fontId="5" fillId="0" borderId="24" xfId="87" applyNumberFormat="1" applyFont="1" applyBorder="1" applyAlignment="1">
      <alignment horizontal="center" vertical="top" wrapText="1"/>
      <protection/>
    </xf>
    <xf numFmtId="1" fontId="5" fillId="0" borderId="23" xfId="87" applyNumberFormat="1" applyFont="1" applyBorder="1" applyAlignment="1">
      <alignment horizontal="center" vertical="top" wrapText="1"/>
      <protection/>
    </xf>
    <xf numFmtId="9" fontId="62" fillId="0" borderId="12" xfId="132" applyFont="1" applyFill="1" applyBorder="1" applyAlignment="1">
      <alignment horizontal="center"/>
    </xf>
    <xf numFmtId="0" fontId="4" fillId="0" borderId="25" xfId="87" applyFont="1" applyBorder="1" applyAlignment="1">
      <alignment horizontal="center" vertical="center" wrapText="1"/>
      <protection/>
    </xf>
    <xf numFmtId="9" fontId="5" fillId="0" borderId="22" xfId="132" applyFont="1" applyFill="1" applyBorder="1" applyAlignment="1">
      <alignment horizontal="center" vertical="top" wrapText="1"/>
    </xf>
    <xf numFmtId="9" fontId="62" fillId="0" borderId="22" xfId="132" applyFont="1" applyBorder="1" applyAlignment="1">
      <alignment horizontal="center"/>
    </xf>
    <xf numFmtId="9" fontId="62" fillId="0" borderId="26" xfId="132" applyFont="1" applyBorder="1" applyAlignment="1">
      <alignment horizontal="center"/>
    </xf>
    <xf numFmtId="9" fontId="62" fillId="0" borderId="24" xfId="132" applyFont="1" applyBorder="1" applyAlignment="1">
      <alignment horizontal="center"/>
    </xf>
    <xf numFmtId="9" fontId="62" fillId="0" borderId="23" xfId="132" applyFont="1" applyFill="1" applyBorder="1" applyAlignment="1">
      <alignment horizontal="center"/>
    </xf>
    <xf numFmtId="0" fontId="0" fillId="0" borderId="27" xfId="0" applyBorder="1" applyAlignment="1">
      <alignment horizontal="left" indent="1"/>
    </xf>
    <xf numFmtId="167" fontId="0" fillId="0" borderId="27" xfId="0" applyNumberFormat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27" xfId="0" applyBorder="1" applyAlignment="1">
      <alignment/>
    </xf>
    <xf numFmtId="1" fontId="5" fillId="0" borderId="18" xfId="87" applyNumberFormat="1" applyFont="1" applyBorder="1" applyAlignment="1">
      <alignment horizontal="center" vertical="top" wrapText="1"/>
      <protection/>
    </xf>
    <xf numFmtId="0" fontId="0" fillId="0" borderId="28" xfId="0" applyBorder="1" applyAlignment="1">
      <alignment horizontal="left" indent="1"/>
    </xf>
    <xf numFmtId="0" fontId="4" fillId="34" borderId="25" xfId="86" applyFont="1" applyFill="1" applyBorder="1" applyAlignment="1">
      <alignment horizontal="center" vertical="center" wrapText="1"/>
      <protection/>
    </xf>
    <xf numFmtId="3" fontId="5" fillId="33" borderId="19" xfId="86" applyNumberFormat="1" applyFont="1" applyFill="1" applyBorder="1" applyAlignment="1">
      <alignment horizontal="center" vertical="top" wrapText="1"/>
      <protection/>
    </xf>
    <xf numFmtId="9" fontId="0" fillId="0" borderId="29" xfId="0" applyNumberFormat="1" applyBorder="1" applyAlignment="1">
      <alignment/>
    </xf>
    <xf numFmtId="9" fontId="0" fillId="0" borderId="30" xfId="0" applyNumberFormat="1" applyBorder="1" applyAlignment="1">
      <alignment/>
    </xf>
    <xf numFmtId="0" fontId="70" fillId="0" borderId="0" xfId="0" applyFont="1" applyAlignment="1">
      <alignment horizontal="left" vertical="top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4" xfId="49"/>
    <cellStyle name="Comma 4 2" xfId="50"/>
    <cellStyle name="Comma 5" xfId="51"/>
    <cellStyle name="Comma0" xfId="52"/>
    <cellStyle name="Currency" xfId="53"/>
    <cellStyle name="Currency [0]" xfId="54"/>
    <cellStyle name="Currency0" xfId="55"/>
    <cellStyle name="Date" xfId="56"/>
    <cellStyle name="Explanatory Text" xfId="57"/>
    <cellStyle name="Fixed" xfId="58"/>
    <cellStyle name="Good" xfId="59"/>
    <cellStyle name="Heading 1" xfId="60"/>
    <cellStyle name="Heading 1 2" xfId="61"/>
    <cellStyle name="Heading 1 2 2" xfId="62"/>
    <cellStyle name="Heading 1 2 3" xfId="63"/>
    <cellStyle name="Heading 1 2 3 2" xfId="64"/>
    <cellStyle name="Heading 2" xfId="65"/>
    <cellStyle name="Heading 2 2" xfId="66"/>
    <cellStyle name="Heading 2 2 2" xfId="67"/>
    <cellStyle name="Heading 2 2 3" xfId="68"/>
    <cellStyle name="Heading 2 2 4" xfId="69"/>
    <cellStyle name="Heading 2 2 4 2" xfId="70"/>
    <cellStyle name="Heading 3" xfId="71"/>
    <cellStyle name="Heading 4" xfId="72"/>
    <cellStyle name="Hyperlink 2" xfId="73"/>
    <cellStyle name="Hyperlink 3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2" xfId="81"/>
    <cellStyle name="Normal 12 2" xfId="82"/>
    <cellStyle name="Normal 12 3" xfId="83"/>
    <cellStyle name="Normal 12 4" xfId="84"/>
    <cellStyle name="Normal 12 4 2" xfId="85"/>
    <cellStyle name="Normal 2" xfId="86"/>
    <cellStyle name="Normal 2 2" xfId="87"/>
    <cellStyle name="Normal 2 2 2" xfId="88"/>
    <cellStyle name="Normal 2 2 2 2" xfId="89"/>
    <cellStyle name="Normal 2 2 2 2 2" xfId="90"/>
    <cellStyle name="Normal 2 2 2 3" xfId="91"/>
    <cellStyle name="Normal 2 2 2 3 2" xfId="92"/>
    <cellStyle name="Normal 2 2 2 4" xfId="93"/>
    <cellStyle name="Normal 2 2 2 4 2" xfId="94"/>
    <cellStyle name="Normal 2 2 2 5" xfId="95"/>
    <cellStyle name="Normal 2 2 2 5 2" xfId="96"/>
    <cellStyle name="Normal 2 2 2 6" xfId="97"/>
    <cellStyle name="Normal 2 2 2 6 2" xfId="98"/>
    <cellStyle name="Normal 2 2 2 7" xfId="99"/>
    <cellStyle name="Normal 2 2 3" xfId="100"/>
    <cellStyle name="Normal 2 2 4" xfId="101"/>
    <cellStyle name="Normal 2 2 5" xfId="102"/>
    <cellStyle name="Normal 2 2 6" xfId="103"/>
    <cellStyle name="Normal 2 2 7" xfId="104"/>
    <cellStyle name="Normal 2 3" xfId="105"/>
    <cellStyle name="Normal 2 3 2" xfId="106"/>
    <cellStyle name="Normal 2 4" xfId="107"/>
    <cellStyle name="Normal 2 4 2" xfId="108"/>
    <cellStyle name="Normal 2 5" xfId="109"/>
    <cellStyle name="Normal 2 5 2" xfId="110"/>
    <cellStyle name="Normal 2 6" xfId="111"/>
    <cellStyle name="Normal 2 6 2" xfId="112"/>
    <cellStyle name="Normal 2 7" xfId="113"/>
    <cellStyle name="Normal 2 7 2" xfId="114"/>
    <cellStyle name="Normal 2 7 2 2" xfId="115"/>
    <cellStyle name="Normal 2 7 3" xfId="116"/>
    <cellStyle name="Normal 2 8" xfId="117"/>
    <cellStyle name="Normal 2 9" xfId="118"/>
    <cellStyle name="Normal 2 9 2" xfId="119"/>
    <cellStyle name="Normal 3" xfId="120"/>
    <cellStyle name="Normal 3 2" xfId="121"/>
    <cellStyle name="Normal 4" xfId="122"/>
    <cellStyle name="Normal 5" xfId="123"/>
    <cellStyle name="Normal 6" xfId="124"/>
    <cellStyle name="Normal 7" xfId="125"/>
    <cellStyle name="Normal 8" xfId="126"/>
    <cellStyle name="Normal 8 2" xfId="127"/>
    <cellStyle name="Normal 9" xfId="128"/>
    <cellStyle name="Normal 9 2" xfId="129"/>
    <cellStyle name="Note" xfId="130"/>
    <cellStyle name="Output" xfId="131"/>
    <cellStyle name="Percent" xfId="132"/>
    <cellStyle name="Percent 2" xfId="133"/>
    <cellStyle name="Percent 2 2" xfId="134"/>
    <cellStyle name="Percent 2 3" xfId="135"/>
    <cellStyle name="Percent 2 3 2" xfId="136"/>
    <cellStyle name="Percent 3" xfId="137"/>
    <cellStyle name="Percent 4" xfId="138"/>
    <cellStyle name="Percent 4 2" xfId="139"/>
    <cellStyle name="Percent 5" xfId="140"/>
    <cellStyle name="Percent 6" xfId="141"/>
    <cellStyle name="Title" xfId="142"/>
    <cellStyle name="Total" xfId="143"/>
    <cellStyle name="Total 2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'Facility Capacity'!$B$3</c:f>
        </c:strRef>
      </c:tx>
      <c:layout>
        <c:manualLayout>
          <c:xMode val="factor"/>
          <c:yMode val="factor"/>
          <c:x val="0.16725"/>
          <c:y val="0.00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6475"/>
          <c:y val="0.14325"/>
          <c:w val="0.34475"/>
          <c:h val="0.74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[CATEGORY NAME]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'Facility Capacity'!$B$28:$B$33</c:f>
              <c:strCache/>
            </c:strRef>
          </c:cat>
          <c:val>
            <c:numRef>
              <c:f>'Facility Capacity'!$S$28:$S$33</c:f>
              <c:numCache/>
            </c:numRef>
          </c:val>
        </c:ser>
        <c:firstSliceAng val="334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3"/>
          <c:w val="0.953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'Average Daily Population Trends'!$A$27</c:f>
              <c:strCache>
                <c:ptCount val="1"/>
                <c:pt idx="0">
                  <c:v>Treatment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'Average Daily Population Trends'!$C$26:$R$26</c:f>
              <c:strCache/>
            </c:strRef>
          </c:cat>
          <c:val>
            <c:numRef>
              <c:f>'Average Daily Population Trends'!$C$27:$R$27</c:f>
              <c:numCache/>
            </c:numRef>
          </c:val>
          <c:smooth val="0"/>
        </c:ser>
        <c:ser>
          <c:idx val="1"/>
          <c:order val="1"/>
          <c:tx>
            <c:strRef>
              <c:f>'Average Daily Population Trends'!$A$28</c:f>
              <c:strCache>
                <c:ptCount val="1"/>
                <c:pt idx="0">
                  <c:v>Detention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noFill/>
              </a:ln>
            </c:spPr>
          </c:marker>
          <c:cat>
            <c:strRef>
              <c:f>'Average Daily Population Trends'!$C$26:$R$26</c:f>
              <c:strCache/>
            </c:strRef>
          </c:cat>
          <c:val>
            <c:numRef>
              <c:f>'Average Daily Population Trends'!$C$28:$R$28</c:f>
              <c:numCache/>
            </c:numRef>
          </c:val>
          <c:smooth val="0"/>
        </c:ser>
        <c:marker val="1"/>
        <c:axId val="14906471"/>
        <c:axId val="67049376"/>
      </c:line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49376"/>
        <c:crosses val="autoZero"/>
        <c:auto val="1"/>
        <c:lblOffset val="100"/>
        <c:tickLblSkip val="1"/>
        <c:noMultiLvlLbl val="0"/>
      </c:catAx>
      <c:valAx>
        <c:axId val="67049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06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5"/>
          <c:y val="0.93925"/>
          <c:w val="0.28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"/>
          <c:w val="0.973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'Facility Utilization'!$A$30</c:f>
              <c:strCache>
                <c:ptCount val="1"/>
                <c:pt idx="0">
                  <c:v>Detention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'Facility Utilization'!$C$29:$Q$29</c:f>
              <c:strCache/>
            </c:strRef>
          </c:cat>
          <c:val>
            <c:numRef>
              <c:f>'Facility Utilization'!$C$30:$Q$30</c:f>
              <c:numCache/>
            </c:numRef>
          </c:val>
          <c:smooth val="0"/>
        </c:ser>
        <c:ser>
          <c:idx val="1"/>
          <c:order val="1"/>
          <c:tx>
            <c:strRef>
              <c:f>'Facility Utilization'!$A$31</c:f>
              <c:strCache>
                <c:ptCount val="1"/>
                <c:pt idx="0">
                  <c:v>Treatment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noFill/>
              </a:ln>
            </c:spPr>
          </c:marker>
          <c:cat>
            <c:strRef>
              <c:f>'Facility Utilization'!$C$29:$Q$29</c:f>
              <c:strCache/>
            </c:strRef>
          </c:cat>
          <c:val>
            <c:numRef>
              <c:f>'Facility Utilization'!$C$31:$Q$31</c:f>
              <c:numCache/>
            </c:numRef>
          </c:val>
          <c:smooth val="0"/>
        </c:ser>
        <c:marker val="1"/>
        <c:axId val="66573473"/>
        <c:axId val="62290346"/>
      </c:lineChart>
      <c:catAx>
        <c:axId val="665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90346"/>
        <c:crosses val="autoZero"/>
        <c:auto val="1"/>
        <c:lblOffset val="100"/>
        <c:tickLblSkip val="1"/>
        <c:noMultiLvlLbl val="0"/>
      </c:catAx>
      <c:valAx>
        <c:axId val="62290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7347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938"/>
          <c:w val="0.308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17</xdr:col>
      <xdr:colOff>533400</xdr:colOff>
      <xdr:row>22</xdr:row>
      <xdr:rowOff>171450</xdr:rowOff>
    </xdr:to>
    <xdr:graphicFrame>
      <xdr:nvGraphicFramePr>
        <xdr:cNvPr id="1" name="Chart 2" descr="Pie chart displaying what percentage of the total facility capacity of all DJJ facilities (n = 187) each individual facility possesses - Kenai Peninsula Youth Facility - 5%, Mat-Su Youth Facility - 8%, Bethel Youth Facility - 11%, Johnson Youth Center - 12%, Fairbanks Youth Facility - 15%, McLaughlin Youth Center - 49%."/>
        <xdr:cNvGraphicFramePr/>
      </xdr:nvGraphicFramePr>
      <xdr:xfrm>
        <a:off x="0" y="190500"/>
        <a:ext cx="8162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16</xdr:col>
      <xdr:colOff>9525</xdr:colOff>
      <xdr:row>24</xdr:row>
      <xdr:rowOff>142875</xdr:rowOff>
    </xdr:to>
    <xdr:graphicFrame>
      <xdr:nvGraphicFramePr>
        <xdr:cNvPr id="1" name="Chart 1" descr="Average daily population trends. "/>
        <xdr:cNvGraphicFramePr/>
      </xdr:nvGraphicFramePr>
      <xdr:xfrm>
        <a:off x="200025" y="342900"/>
        <a:ext cx="71913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180975</xdr:rowOff>
    </xdr:from>
    <xdr:to>
      <xdr:col>15</xdr:col>
      <xdr:colOff>28575</xdr:colOff>
      <xdr:row>26</xdr:row>
      <xdr:rowOff>38100</xdr:rowOff>
    </xdr:to>
    <xdr:graphicFrame>
      <xdr:nvGraphicFramePr>
        <xdr:cNvPr id="1" name="Chart 1" descr="Statewide facility utilization levels"/>
        <xdr:cNvGraphicFramePr/>
      </xdr:nvGraphicFramePr>
      <xdr:xfrm>
        <a:off x="95250" y="400050"/>
        <a:ext cx="66198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27:S36" comment="" totalsRowShown="0">
  <autoFilter ref="B27:S36"/>
  <tableColumns count="18">
    <tableColumn id="1" name="Facility Capacity"/>
    <tableColumn id="2" name="FY07"/>
    <tableColumn id="3" name="FY08"/>
    <tableColumn id="4" name="FY09"/>
    <tableColumn id="5" name="FY10"/>
    <tableColumn id="6" name="FY11"/>
    <tableColumn id="7" name="FY12"/>
    <tableColumn id="8" name="FY13"/>
    <tableColumn id="9" name="FY14"/>
    <tableColumn id="10" name="FY15"/>
    <tableColumn id="11" name="FY16"/>
    <tableColumn id="12" name="FY17"/>
    <tableColumn id="13" name="FY18"/>
    <tableColumn id="14" name="FY19"/>
    <tableColumn id="15" name="FY20"/>
    <tableColumn id="16" name="FY21"/>
    <tableColumn id="17" name="FY22"/>
    <tableColumn id="19" name="FY2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6:R29" comment="" totalsRowShown="0">
  <autoFilter ref="A26:R29"/>
  <tableColumns count="18">
    <tableColumn id="1" name="Average Daily Population"/>
    <tableColumn id="2" name="FY07"/>
    <tableColumn id="3" name="FY08"/>
    <tableColumn id="4" name="FY09"/>
    <tableColumn id="5" name="FY10"/>
    <tableColumn id="6" name="FY11"/>
    <tableColumn id="7" name="FY12"/>
    <tableColumn id="8" name="FY13"/>
    <tableColumn id="9" name="FY14"/>
    <tableColumn id="10" name="FY15"/>
    <tableColumn id="11" name="FY16"/>
    <tableColumn id="12" name="FY17"/>
    <tableColumn id="13" name="FY18"/>
    <tableColumn id="14" name="FY19"/>
    <tableColumn id="15" name="FY20"/>
    <tableColumn id="16" name="FY21"/>
    <tableColumn id="17" name="FY22"/>
    <tableColumn id="18" name="FY2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9:Q31" comment="" totalsRowShown="0">
  <autoFilter ref="A29:Q31"/>
  <tableColumns count="17">
    <tableColumn id="1" name="Utilization"/>
    <tableColumn id="2" name="FY08"/>
    <tableColumn id="3" name="FY09"/>
    <tableColumn id="4" name="FY10"/>
    <tableColumn id="5" name="FY11"/>
    <tableColumn id="6" name="FY12"/>
    <tableColumn id="7" name="FY13"/>
    <tableColumn id="8" name="FY14"/>
    <tableColumn id="9" name="FY15"/>
    <tableColumn id="10" name="FY16"/>
    <tableColumn id="11" name="FY17"/>
    <tableColumn id="12" name="FY18"/>
    <tableColumn id="13" name="FY19"/>
    <tableColumn id="14" name="FY20"/>
    <tableColumn id="15" name="FY21"/>
    <tableColumn id="16" name="FY22"/>
    <tableColumn id="17" name="FY2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78"/>
  <sheetViews>
    <sheetView tabSelected="1" zoomScalePageLayoutView="0" workbookViewId="0" topLeftCell="B1">
      <selection activeCell="X20" sqref="X20"/>
    </sheetView>
  </sheetViews>
  <sheetFormatPr defaultColWidth="9.140625" defaultRowHeight="15"/>
  <cols>
    <col min="1" max="1" width="3.57421875" style="0" hidden="1" customWidth="1"/>
    <col min="2" max="2" width="40.140625" style="0" customWidth="1"/>
    <col min="3" max="3" width="9.7109375" style="0" hidden="1" customWidth="1"/>
    <col min="4" max="9" width="9.57421875" style="0" hidden="1" customWidth="1"/>
    <col min="10" max="10" width="9.57421875" style="0" bestFit="1" customWidth="1"/>
    <col min="11" max="11" width="9.00390625" style="0" customWidth="1"/>
    <col min="12" max="12" width="9.57421875" style="0" bestFit="1" customWidth="1"/>
    <col min="15" max="15" width="9.57421875" style="0" customWidth="1"/>
  </cols>
  <sheetData>
    <row r="1" spans="2:3" ht="17.25">
      <c r="B1" s="21" t="s">
        <v>30</v>
      </c>
      <c r="C1" t="s">
        <v>58</v>
      </c>
    </row>
    <row r="3" ht="14.25">
      <c r="B3" t="str">
        <f>"FY2023 Facility Capacity (n ="&amp;'Facility Capacity'!$S$36&amp;")"</f>
        <v>FY2023 Facility Capacity (n =177)</v>
      </c>
    </row>
    <row r="4" spans="2:12" ht="14.2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4" ht="14.25">
      <c r="B5" s="9"/>
      <c r="C5" s="10"/>
      <c r="D5" s="11"/>
    </row>
    <row r="6" spans="2:4" ht="14.25">
      <c r="B6" s="12"/>
      <c r="C6" s="13"/>
      <c r="D6" s="14"/>
    </row>
    <row r="7" spans="2:4" ht="14.25">
      <c r="B7" s="12"/>
      <c r="C7" s="13"/>
      <c r="D7" s="14"/>
    </row>
    <row r="8" spans="2:4" ht="14.25">
      <c r="B8" s="12"/>
      <c r="C8" s="13"/>
      <c r="D8" s="14"/>
    </row>
    <row r="9" spans="2:4" ht="14.25">
      <c r="B9" s="12"/>
      <c r="C9" s="13"/>
      <c r="D9" s="14"/>
    </row>
    <row r="10" spans="2:4" ht="14.25">
      <c r="B10" s="12"/>
      <c r="C10" s="13"/>
      <c r="D10" s="14"/>
    </row>
    <row r="11" spans="2:4" ht="14.25">
      <c r="B11" s="12"/>
      <c r="C11" s="13"/>
      <c r="D11" s="14"/>
    </row>
    <row r="12" spans="2:4" ht="14.25">
      <c r="B12" s="12"/>
      <c r="C12" s="13"/>
      <c r="D12" s="14"/>
    </row>
    <row r="13" spans="2:4" ht="14.25">
      <c r="B13" s="12"/>
      <c r="C13" s="13"/>
      <c r="D13" s="14"/>
    </row>
    <row r="14" spans="2:4" ht="14.25">
      <c r="B14" s="12"/>
      <c r="C14" s="13"/>
      <c r="D14" s="14"/>
    </row>
    <row r="15" spans="2:12" ht="14.25">
      <c r="B15" s="12"/>
      <c r="C15" s="13"/>
      <c r="D15" s="14"/>
      <c r="E15" s="8"/>
      <c r="F15" s="8"/>
      <c r="G15" s="8"/>
      <c r="H15" s="8"/>
      <c r="I15" s="8"/>
      <c r="J15" s="8"/>
      <c r="K15" s="8"/>
      <c r="L15" s="8"/>
    </row>
    <row r="25" spans="2:12" s="16" customFormat="1" ht="18.75" customHeight="1">
      <c r="B25" s="26" t="s">
        <v>83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6" customHeight="1"/>
    <row r="27" spans="2:19" ht="14.25">
      <c r="B27" s="47" t="s">
        <v>22</v>
      </c>
      <c r="C27" s="48" t="s">
        <v>9</v>
      </c>
      <c r="D27" s="48" t="s">
        <v>10</v>
      </c>
      <c r="E27" s="48" t="s">
        <v>11</v>
      </c>
      <c r="F27" s="48" t="s">
        <v>1</v>
      </c>
      <c r="G27" s="48" t="s">
        <v>2</v>
      </c>
      <c r="H27" s="48" t="s">
        <v>3</v>
      </c>
      <c r="I27" s="48" t="s">
        <v>4</v>
      </c>
      <c r="J27" s="48" t="s">
        <v>5</v>
      </c>
      <c r="K27" s="49" t="s">
        <v>6</v>
      </c>
      <c r="L27" s="49" t="s">
        <v>57</v>
      </c>
      <c r="M27" s="49" t="s">
        <v>60</v>
      </c>
      <c r="N27" s="48" t="s">
        <v>69</v>
      </c>
      <c r="O27" s="49" t="s">
        <v>76</v>
      </c>
      <c r="P27" s="49" t="s">
        <v>79</v>
      </c>
      <c r="Q27" s="50" t="s">
        <v>80</v>
      </c>
      <c r="R27" s="49" t="s">
        <v>84</v>
      </c>
      <c r="S27" s="79" t="s">
        <v>92</v>
      </c>
    </row>
    <row r="28" spans="1:19" ht="14.25">
      <c r="A28" s="22" t="s">
        <v>14</v>
      </c>
      <c r="B28" s="45" t="s">
        <v>23</v>
      </c>
      <c r="C28" s="17">
        <v>165</v>
      </c>
      <c r="D28" s="17">
        <v>165</v>
      </c>
      <c r="E28" s="17">
        <v>160</v>
      </c>
      <c r="F28" s="17">
        <v>160</v>
      </c>
      <c r="G28" s="17">
        <v>163</v>
      </c>
      <c r="H28" s="17">
        <v>135</v>
      </c>
      <c r="I28" s="17">
        <v>111</v>
      </c>
      <c r="J28" s="17">
        <v>132</v>
      </c>
      <c r="K28" s="29">
        <v>132</v>
      </c>
      <c r="L28" s="29">
        <v>128</v>
      </c>
      <c r="M28" s="29">
        <v>111</v>
      </c>
      <c r="N28" s="17">
        <v>110</v>
      </c>
      <c r="O28" s="29">
        <v>110</v>
      </c>
      <c r="P28" s="17">
        <v>110</v>
      </c>
      <c r="Q28" s="17">
        <v>110</v>
      </c>
      <c r="R28" s="17">
        <v>91</v>
      </c>
      <c r="S28" s="80">
        <v>91</v>
      </c>
    </row>
    <row r="29" spans="1:19" ht="14.25">
      <c r="A29" s="22" t="s">
        <v>15</v>
      </c>
      <c r="B29" s="45" t="s">
        <v>24</v>
      </c>
      <c r="C29" s="17">
        <v>42</v>
      </c>
      <c r="D29" s="17">
        <v>42</v>
      </c>
      <c r="E29" s="17">
        <v>39</v>
      </c>
      <c r="F29" s="17">
        <v>39</v>
      </c>
      <c r="G29" s="17">
        <v>37</v>
      </c>
      <c r="H29" s="17">
        <v>37</v>
      </c>
      <c r="I29" s="17">
        <v>37</v>
      </c>
      <c r="J29" s="17">
        <v>36</v>
      </c>
      <c r="K29" s="29">
        <v>36</v>
      </c>
      <c r="L29" s="29">
        <v>36</v>
      </c>
      <c r="M29" s="29">
        <v>28</v>
      </c>
      <c r="N29" s="17">
        <v>28</v>
      </c>
      <c r="O29" s="29">
        <v>28</v>
      </c>
      <c r="P29" s="17">
        <v>28</v>
      </c>
      <c r="Q29" s="17">
        <v>28</v>
      </c>
      <c r="R29" s="17">
        <v>28</v>
      </c>
      <c r="S29" s="29">
        <v>21</v>
      </c>
    </row>
    <row r="30" spans="1:19" ht="14.25">
      <c r="A30" s="22" t="s">
        <v>16</v>
      </c>
      <c r="B30" s="45" t="s">
        <v>25</v>
      </c>
      <c r="C30" s="17">
        <v>30</v>
      </c>
      <c r="D30" s="17">
        <v>30</v>
      </c>
      <c r="E30" s="17">
        <v>30</v>
      </c>
      <c r="F30" s="17">
        <v>30</v>
      </c>
      <c r="G30" s="17">
        <v>30</v>
      </c>
      <c r="H30" s="17">
        <v>18</v>
      </c>
      <c r="I30" s="17">
        <v>30</v>
      </c>
      <c r="J30" s="17">
        <v>30</v>
      </c>
      <c r="K30" s="29">
        <v>30</v>
      </c>
      <c r="L30" s="29">
        <v>30</v>
      </c>
      <c r="M30" s="29">
        <v>30</v>
      </c>
      <c r="N30" s="17">
        <v>20</v>
      </c>
      <c r="O30" s="29">
        <v>20</v>
      </c>
      <c r="P30" s="17">
        <v>20</v>
      </c>
      <c r="Q30" s="17">
        <v>23</v>
      </c>
      <c r="R30" s="17">
        <v>23</v>
      </c>
      <c r="S30" s="29">
        <v>20</v>
      </c>
    </row>
    <row r="31" spans="1:19" ht="14.25">
      <c r="A31" s="22" t="s">
        <v>17</v>
      </c>
      <c r="B31" s="45" t="s">
        <v>62</v>
      </c>
      <c r="C31" s="17">
        <v>18</v>
      </c>
      <c r="D31" s="17">
        <v>18</v>
      </c>
      <c r="E31" s="17">
        <v>18</v>
      </c>
      <c r="F31" s="17">
        <v>18</v>
      </c>
      <c r="G31" s="17">
        <v>18</v>
      </c>
      <c r="H31" s="17">
        <v>18</v>
      </c>
      <c r="I31" s="17">
        <v>18</v>
      </c>
      <c r="J31" s="17">
        <v>15</v>
      </c>
      <c r="K31" s="29">
        <v>12</v>
      </c>
      <c r="L31" s="29">
        <v>15</v>
      </c>
      <c r="M31" s="29">
        <v>17</v>
      </c>
      <c r="N31" s="17">
        <v>17</v>
      </c>
      <c r="O31" s="29">
        <v>17</v>
      </c>
      <c r="P31" s="17">
        <v>17</v>
      </c>
      <c r="Q31" s="17">
        <v>20</v>
      </c>
      <c r="R31" s="17">
        <v>20</v>
      </c>
      <c r="S31" s="29">
        <v>20</v>
      </c>
    </row>
    <row r="32" spans="1:19" ht="14.25">
      <c r="A32" s="22" t="s">
        <v>18</v>
      </c>
      <c r="B32" s="45" t="s">
        <v>26</v>
      </c>
      <c r="C32" s="17">
        <v>15</v>
      </c>
      <c r="D32" s="17">
        <v>15</v>
      </c>
      <c r="E32" s="17">
        <v>15</v>
      </c>
      <c r="F32" s="17">
        <v>15</v>
      </c>
      <c r="G32" s="17">
        <v>15</v>
      </c>
      <c r="H32" s="17">
        <v>15</v>
      </c>
      <c r="I32" s="17">
        <v>15</v>
      </c>
      <c r="J32" s="17">
        <v>15</v>
      </c>
      <c r="K32" s="29">
        <v>15</v>
      </c>
      <c r="L32" s="29">
        <v>15</v>
      </c>
      <c r="M32" s="29">
        <v>15</v>
      </c>
      <c r="N32" s="17">
        <v>15</v>
      </c>
      <c r="O32" s="29">
        <v>15</v>
      </c>
      <c r="P32" s="17">
        <v>15</v>
      </c>
      <c r="Q32" s="17">
        <v>15</v>
      </c>
      <c r="R32" s="17">
        <v>15</v>
      </c>
      <c r="S32" s="29">
        <v>15</v>
      </c>
    </row>
    <row r="33" spans="1:19" ht="14.25">
      <c r="A33" s="22" t="s">
        <v>20</v>
      </c>
      <c r="B33" s="45" t="s">
        <v>28</v>
      </c>
      <c r="C33" s="17">
        <v>10</v>
      </c>
      <c r="D33" s="17">
        <v>10</v>
      </c>
      <c r="E33" s="17">
        <v>10</v>
      </c>
      <c r="F33" s="17">
        <v>10</v>
      </c>
      <c r="G33" s="17">
        <v>10</v>
      </c>
      <c r="H33" s="17">
        <v>10</v>
      </c>
      <c r="I33" s="17">
        <v>10</v>
      </c>
      <c r="J33" s="17">
        <v>10</v>
      </c>
      <c r="K33" s="29">
        <v>10</v>
      </c>
      <c r="L33" s="29">
        <v>10</v>
      </c>
      <c r="M33" s="29">
        <v>10</v>
      </c>
      <c r="N33" s="17">
        <v>10</v>
      </c>
      <c r="O33" s="29">
        <v>10</v>
      </c>
      <c r="P33" s="17">
        <v>10</v>
      </c>
      <c r="Q33" s="17">
        <v>10</v>
      </c>
      <c r="R33" s="17">
        <v>10</v>
      </c>
      <c r="S33" s="29">
        <v>10</v>
      </c>
    </row>
    <row r="34" spans="1:19" ht="14.25">
      <c r="A34" s="22" t="s">
        <v>19</v>
      </c>
      <c r="B34" s="45" t="s">
        <v>27</v>
      </c>
      <c r="C34" s="17">
        <v>14</v>
      </c>
      <c r="D34" s="17">
        <v>14</v>
      </c>
      <c r="E34" s="17">
        <v>14</v>
      </c>
      <c r="F34" s="17">
        <v>14</v>
      </c>
      <c r="G34" s="17">
        <v>14</v>
      </c>
      <c r="H34" s="17">
        <v>14</v>
      </c>
      <c r="I34" s="17">
        <v>14</v>
      </c>
      <c r="J34" s="17">
        <v>14</v>
      </c>
      <c r="K34" s="29">
        <v>14</v>
      </c>
      <c r="L34" s="29">
        <v>14</v>
      </c>
      <c r="M34" s="29">
        <v>14</v>
      </c>
      <c r="N34" s="17">
        <v>14</v>
      </c>
      <c r="O34" s="29">
        <v>14</v>
      </c>
      <c r="P34" s="17">
        <v>14</v>
      </c>
      <c r="Q34" s="17"/>
      <c r="R34" s="17"/>
      <c r="S34" s="29"/>
    </row>
    <row r="35" spans="1:19" ht="15.75" customHeight="1">
      <c r="A35" s="22" t="s">
        <v>21</v>
      </c>
      <c r="B35" s="46" t="s">
        <v>67</v>
      </c>
      <c r="C35" s="17">
        <v>10</v>
      </c>
      <c r="D35" s="17">
        <v>10</v>
      </c>
      <c r="E35" s="17">
        <v>10</v>
      </c>
      <c r="F35" s="17">
        <v>10</v>
      </c>
      <c r="G35" s="17">
        <v>10</v>
      </c>
      <c r="H35" s="17">
        <v>10</v>
      </c>
      <c r="I35" s="17">
        <v>10</v>
      </c>
      <c r="J35" s="17">
        <v>8</v>
      </c>
      <c r="K35" s="29">
        <v>8</v>
      </c>
      <c r="L35" s="29">
        <v>10</v>
      </c>
      <c r="M35" s="29">
        <v>10</v>
      </c>
      <c r="N35" s="17"/>
      <c r="O35" s="29"/>
      <c r="P35" s="17"/>
      <c r="Q35" s="17"/>
      <c r="R35" s="17"/>
      <c r="S35" s="29"/>
    </row>
    <row r="36" spans="2:19" ht="14.25">
      <c r="B36" s="51" t="s">
        <v>29</v>
      </c>
      <c r="C36" s="52">
        <f aca="true" t="shared" si="0" ref="C36:Q36">SUM(C28:C35)</f>
        <v>304</v>
      </c>
      <c r="D36" s="52">
        <f t="shared" si="0"/>
        <v>304</v>
      </c>
      <c r="E36" s="52">
        <f t="shared" si="0"/>
        <v>296</v>
      </c>
      <c r="F36" s="52">
        <f t="shared" si="0"/>
        <v>296</v>
      </c>
      <c r="G36" s="52">
        <f t="shared" si="0"/>
        <v>297</v>
      </c>
      <c r="H36" s="52">
        <f t="shared" si="0"/>
        <v>257</v>
      </c>
      <c r="I36" s="52">
        <f t="shared" si="0"/>
        <v>245</v>
      </c>
      <c r="J36" s="52">
        <f t="shared" si="0"/>
        <v>260</v>
      </c>
      <c r="K36" s="53">
        <f t="shared" si="0"/>
        <v>257</v>
      </c>
      <c r="L36" s="53">
        <f t="shared" si="0"/>
        <v>258</v>
      </c>
      <c r="M36" s="53">
        <f t="shared" si="0"/>
        <v>235</v>
      </c>
      <c r="N36" s="52">
        <f t="shared" si="0"/>
        <v>214</v>
      </c>
      <c r="O36" s="53">
        <f t="shared" si="0"/>
        <v>214</v>
      </c>
      <c r="P36" s="53">
        <f t="shared" si="0"/>
        <v>214</v>
      </c>
      <c r="Q36" s="52">
        <f t="shared" si="0"/>
        <v>206</v>
      </c>
      <c r="R36" s="52">
        <f>SUM(R28:R35)</f>
        <v>187</v>
      </c>
      <c r="S36" s="53">
        <f>SUM(S28:S35)</f>
        <v>177</v>
      </c>
    </row>
    <row r="37" ht="14.25">
      <c r="B37" t="s">
        <v>63</v>
      </c>
    </row>
    <row r="38" ht="14.25">
      <c r="B38" t="s">
        <v>85</v>
      </c>
    </row>
    <row r="39" ht="14.25">
      <c r="B39" t="s">
        <v>64</v>
      </c>
    </row>
    <row r="40" spans="2:12" s="18" customFormat="1" ht="12.75" customHeight="1">
      <c r="B40" t="s">
        <v>65</v>
      </c>
      <c r="C40"/>
      <c r="D40"/>
      <c r="E40"/>
      <c r="F40"/>
      <c r="G40"/>
      <c r="H40"/>
      <c r="I40"/>
      <c r="J40"/>
      <c r="K40"/>
      <c r="L40"/>
    </row>
    <row r="41" spans="2:14" ht="14.25">
      <c r="B41" s="39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ht="14.25">
      <c r="B42" t="s">
        <v>68</v>
      </c>
    </row>
    <row r="47" spans="2:14" ht="14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78" ht="18">
      <c r="W78" s="18"/>
    </row>
  </sheetData>
  <sheetProtection/>
  <mergeCells count="1">
    <mergeCell ref="B47:N47"/>
  </mergeCells>
  <printOptions horizontalCentered="1" verticalCentered="1"/>
  <pageMargins left="0.25" right="0.25" top="0.25" bottom="0.25" header="0.509802055993001" footer="0.509802055993001"/>
  <pageSetup fitToHeight="1" fitToWidth="1" horizontalDpi="600" verticalDpi="600" orientation="landscape" scale="92" r:id="rId3"/>
  <colBreaks count="1" manualBreakCount="1">
    <brk id="3" max="65535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3"/>
  <sheetViews>
    <sheetView zoomScaleSheetLayoutView="110" zoomScalePageLayoutView="0" workbookViewId="0" topLeftCell="A1">
      <selection activeCell="R28" sqref="R28"/>
    </sheetView>
  </sheetViews>
  <sheetFormatPr defaultColWidth="9.140625" defaultRowHeight="15"/>
  <cols>
    <col min="1" max="1" width="28.421875" style="0" customWidth="1"/>
    <col min="2" max="3" width="0" style="0" hidden="1" customWidth="1"/>
    <col min="4" max="4" width="10.140625" style="0" hidden="1" customWidth="1"/>
    <col min="5" max="7" width="0" style="0" hidden="1" customWidth="1"/>
  </cols>
  <sheetData>
    <row r="1" spans="1:10" ht="20.25" customHeight="1">
      <c r="A1" s="20" t="s">
        <v>87</v>
      </c>
      <c r="B1" s="19"/>
      <c r="C1" s="19"/>
      <c r="D1" s="19"/>
      <c r="E1" s="19"/>
      <c r="F1" s="19"/>
      <c r="G1" s="19"/>
      <c r="H1" s="19"/>
      <c r="I1" s="19"/>
      <c r="J1" s="19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4"/>
      <c r="B5" s="2"/>
      <c r="C5" s="2"/>
      <c r="D5" s="2"/>
      <c r="E5" s="2"/>
      <c r="F5" s="2"/>
      <c r="G5" s="2"/>
      <c r="H5" s="2"/>
      <c r="I5" s="2"/>
    </row>
    <row r="6" spans="1:9" ht="14.25">
      <c r="A6" s="4"/>
      <c r="B6" s="2"/>
      <c r="C6" s="2"/>
      <c r="D6" s="2"/>
      <c r="E6" s="2"/>
      <c r="F6" s="2"/>
      <c r="G6" s="2"/>
      <c r="H6" s="2"/>
      <c r="I6" s="2"/>
    </row>
    <row r="26" spans="1:18" ht="14.25">
      <c r="A26" s="56" t="s">
        <v>12</v>
      </c>
      <c r="B26" s="57" t="s">
        <v>9</v>
      </c>
      <c r="C26" s="57" t="s">
        <v>10</v>
      </c>
      <c r="D26" s="57" t="s">
        <v>11</v>
      </c>
      <c r="E26" s="57" t="s">
        <v>1</v>
      </c>
      <c r="F26" s="57" t="s">
        <v>2</v>
      </c>
      <c r="G26" s="57" t="s">
        <v>3</v>
      </c>
      <c r="H26" s="57" t="s">
        <v>4</v>
      </c>
      <c r="I26" s="57" t="s">
        <v>5</v>
      </c>
      <c r="J26" s="57" t="s">
        <v>6</v>
      </c>
      <c r="K26" s="57" t="s">
        <v>57</v>
      </c>
      <c r="L26" s="57" t="s">
        <v>60</v>
      </c>
      <c r="M26" s="57" t="s">
        <v>69</v>
      </c>
      <c r="N26" s="57" t="s">
        <v>76</v>
      </c>
      <c r="O26" s="57" t="s">
        <v>79</v>
      </c>
      <c r="P26" s="58" t="s">
        <v>80</v>
      </c>
      <c r="Q26" s="59" t="s">
        <v>84</v>
      </c>
      <c r="R26" s="65" t="s">
        <v>92</v>
      </c>
    </row>
    <row r="27" spans="1:18" ht="14.25">
      <c r="A27" s="54" t="s">
        <v>7</v>
      </c>
      <c r="B27" s="3">
        <v>121.41</v>
      </c>
      <c r="C27" s="3">
        <v>121.92</v>
      </c>
      <c r="D27" s="3">
        <v>104.71</v>
      </c>
      <c r="E27" s="3">
        <v>117</v>
      </c>
      <c r="F27" s="3">
        <v>123</v>
      </c>
      <c r="G27" s="3">
        <v>97</v>
      </c>
      <c r="H27" s="3">
        <v>90</v>
      </c>
      <c r="I27" s="3">
        <v>79</v>
      </c>
      <c r="J27" s="3">
        <v>87</v>
      </c>
      <c r="K27" s="3">
        <v>87</v>
      </c>
      <c r="L27" s="3">
        <v>87</v>
      </c>
      <c r="M27" s="3">
        <v>88</v>
      </c>
      <c r="N27" s="3">
        <v>85</v>
      </c>
      <c r="O27" s="3">
        <v>81</v>
      </c>
      <c r="P27" s="42">
        <v>68</v>
      </c>
      <c r="Q27" s="55">
        <v>55</v>
      </c>
      <c r="R27" s="77">
        <v>49.3</v>
      </c>
    </row>
    <row r="28" spans="1:18" ht="14.25">
      <c r="A28" s="54" t="s">
        <v>0</v>
      </c>
      <c r="B28" s="3">
        <v>122.98</v>
      </c>
      <c r="C28" s="3">
        <v>103.31</v>
      </c>
      <c r="D28" s="3">
        <v>94.75</v>
      </c>
      <c r="E28" s="3">
        <v>97</v>
      </c>
      <c r="F28" s="3">
        <v>88</v>
      </c>
      <c r="G28" s="3">
        <v>92</v>
      </c>
      <c r="H28" s="3">
        <v>79</v>
      </c>
      <c r="I28" s="3">
        <v>84</v>
      </c>
      <c r="J28" s="3">
        <v>83</v>
      </c>
      <c r="K28" s="3">
        <v>78</v>
      </c>
      <c r="L28" s="3">
        <v>84</v>
      </c>
      <c r="M28" s="3">
        <v>92</v>
      </c>
      <c r="N28" s="3">
        <v>94</v>
      </c>
      <c r="O28" s="3">
        <v>90</v>
      </c>
      <c r="P28" s="42">
        <v>61</v>
      </c>
      <c r="Q28" s="55">
        <v>85</v>
      </c>
      <c r="R28" s="3">
        <v>99</v>
      </c>
    </row>
    <row r="29" spans="1:18" ht="14.25">
      <c r="A29" s="60" t="s">
        <v>8</v>
      </c>
      <c r="B29" s="61">
        <v>1.77</v>
      </c>
      <c r="C29" s="61">
        <v>1.89</v>
      </c>
      <c r="D29" s="61">
        <v>2.09</v>
      </c>
      <c r="E29" s="61">
        <v>2.31</v>
      </c>
      <c r="F29" s="61">
        <v>2.09</v>
      </c>
      <c r="G29" s="61">
        <v>1.82</v>
      </c>
      <c r="H29" s="61">
        <v>1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2">
        <v>0</v>
      </c>
      <c r="Q29" s="63">
        <v>0</v>
      </c>
      <c r="R29" s="61">
        <v>0</v>
      </c>
    </row>
    <row r="30" spans="1:11" ht="14.2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ht="14.25">
      <c r="A31" s="7" t="s">
        <v>90</v>
      </c>
    </row>
    <row r="32" ht="14.25">
      <c r="A32" s="7"/>
    </row>
    <row r="33" spans="1:11" ht="14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sheetProtection/>
  <printOptions horizontalCentered="1" verticalCentered="1"/>
  <pageMargins left="0.25" right="0.25" top="0.25" bottom="0.25" header="0.509802055993001" footer="0.509802055993001"/>
  <pageSetup fitToHeight="0" fitToWidth="1" horizontalDpi="600" verticalDpi="6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Y36"/>
  <sheetViews>
    <sheetView zoomScalePageLayoutView="0" workbookViewId="0" topLeftCell="A1">
      <selection activeCell="AB17" sqref="AB17"/>
    </sheetView>
  </sheetViews>
  <sheetFormatPr defaultColWidth="9.140625" defaultRowHeight="15"/>
  <cols>
    <col min="1" max="1" width="16.28125" style="0" customWidth="1"/>
    <col min="2" max="6" width="9.421875" style="0" hidden="1" customWidth="1"/>
    <col min="7" max="12" width="9.421875" style="0" customWidth="1"/>
  </cols>
  <sheetData>
    <row r="1" spans="1:10" ht="17.25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</row>
    <row r="27" spans="24:25" ht="14.25">
      <c r="X27" s="71"/>
      <c r="Y27" s="81"/>
    </row>
    <row r="28" spans="24:25" ht="14.25">
      <c r="X28" s="78"/>
      <c r="Y28" s="82"/>
    </row>
    <row r="29" spans="1:17" ht="14.25">
      <c r="A29" s="56" t="s">
        <v>13</v>
      </c>
      <c r="B29" s="57" t="s">
        <v>10</v>
      </c>
      <c r="C29" s="57" t="s">
        <v>11</v>
      </c>
      <c r="D29" s="57" t="s">
        <v>1</v>
      </c>
      <c r="E29" s="57" t="s">
        <v>2</v>
      </c>
      <c r="F29" s="57" t="s">
        <v>3</v>
      </c>
      <c r="G29" s="57" t="s">
        <v>4</v>
      </c>
      <c r="H29" s="57" t="s">
        <v>5</v>
      </c>
      <c r="I29" s="57" t="s">
        <v>6</v>
      </c>
      <c r="J29" s="57" t="s">
        <v>57</v>
      </c>
      <c r="K29" s="57" t="s">
        <v>60</v>
      </c>
      <c r="L29" s="57" t="s">
        <v>69</v>
      </c>
      <c r="M29" s="57" t="s">
        <v>76</v>
      </c>
      <c r="N29" s="65" t="s">
        <v>79</v>
      </c>
      <c r="O29" s="58" t="s">
        <v>80</v>
      </c>
      <c r="P29" s="59" t="s">
        <v>84</v>
      </c>
      <c r="Q29" s="65" t="s">
        <v>92</v>
      </c>
    </row>
    <row r="30" spans="1:17" ht="14.25">
      <c r="A30" s="54" t="s">
        <v>0</v>
      </c>
      <c r="B30" s="5">
        <v>0.69</v>
      </c>
      <c r="C30" s="5">
        <v>0.66</v>
      </c>
      <c r="D30" s="5">
        <v>0.68</v>
      </c>
      <c r="E30" s="5">
        <v>0.6</v>
      </c>
      <c r="F30" s="5">
        <v>0.65</v>
      </c>
      <c r="G30" s="5">
        <v>0.64</v>
      </c>
      <c r="H30" s="5">
        <v>0.59</v>
      </c>
      <c r="I30" s="5">
        <v>0.6725</v>
      </c>
      <c r="J30" s="5">
        <v>0.61</v>
      </c>
      <c r="K30" s="41">
        <v>0.79</v>
      </c>
      <c r="L30" s="41">
        <v>0.77</v>
      </c>
      <c r="M30" s="41">
        <v>0.92</v>
      </c>
      <c r="N30" s="43">
        <v>0.55</v>
      </c>
      <c r="O30" s="44">
        <v>0.55</v>
      </c>
      <c r="P30" s="64">
        <v>0.78</v>
      </c>
      <c r="Q30" s="6">
        <v>0.88</v>
      </c>
    </row>
    <row r="31" spans="1:17" ht="14.25">
      <c r="A31" s="60" t="s">
        <v>7</v>
      </c>
      <c r="B31" s="66">
        <v>0.8074172185430464</v>
      </c>
      <c r="C31" s="66">
        <v>0.7027516778523489</v>
      </c>
      <c r="D31" s="66">
        <v>0.79</v>
      </c>
      <c r="E31" s="66">
        <v>0.86</v>
      </c>
      <c r="F31" s="66">
        <v>0.67</v>
      </c>
      <c r="G31" s="66">
        <v>0.69</v>
      </c>
      <c r="H31" s="66">
        <v>0.66</v>
      </c>
      <c r="I31" s="66">
        <v>0.6858</v>
      </c>
      <c r="J31" s="66">
        <v>0.67</v>
      </c>
      <c r="K31" s="67">
        <v>0.75</v>
      </c>
      <c r="L31" s="67">
        <v>0.76</v>
      </c>
      <c r="M31" s="67">
        <v>0.77</v>
      </c>
      <c r="N31" s="68">
        <v>0.64</v>
      </c>
      <c r="O31" s="69">
        <v>0.6</v>
      </c>
      <c r="P31" s="70">
        <v>0.57</v>
      </c>
      <c r="Q31" s="6">
        <v>0.69</v>
      </c>
    </row>
    <row r="32" spans="1:13" ht="14.25">
      <c r="A32" s="7" t="s">
        <v>55</v>
      </c>
      <c r="M32" t="s">
        <v>89</v>
      </c>
    </row>
    <row r="33" spans="2:10" ht="14.25" customHeight="1">
      <c r="B33" s="36" t="s">
        <v>77</v>
      </c>
      <c r="C33" s="35"/>
      <c r="D33" s="35"/>
      <c r="E33" s="35"/>
      <c r="F33" s="35"/>
      <c r="G33" s="35"/>
      <c r="H33" s="35"/>
      <c r="I33" s="35"/>
      <c r="J33" s="35"/>
    </row>
    <row r="35" ht="14.25">
      <c r="A35" s="36" t="s">
        <v>63</v>
      </c>
    </row>
    <row r="36" spans="1:12" ht="14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sheetProtection/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S145"/>
  <sheetViews>
    <sheetView zoomScalePageLayoutView="0" workbookViewId="0" topLeftCell="A1">
      <pane xSplit="1" ySplit="2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2" sqref="H132"/>
    </sheetView>
  </sheetViews>
  <sheetFormatPr defaultColWidth="9.140625" defaultRowHeight="15"/>
  <cols>
    <col min="1" max="1" width="11.421875" style="0" customWidth="1"/>
    <col min="2" max="2" width="31.28125" style="0" bestFit="1" customWidth="1"/>
    <col min="3" max="4" width="12.421875" style="0" customWidth="1"/>
    <col min="5" max="5" width="9.28125" style="0" customWidth="1"/>
    <col min="6" max="6" width="9.140625" style="6" customWidth="1"/>
    <col min="7" max="7" width="15.421875" style="0" customWidth="1"/>
    <col min="8" max="8" width="18.28125" style="0" customWidth="1"/>
    <col min="18" max="18" width="10.57421875" style="0" bestFit="1" customWidth="1"/>
    <col min="19" max="19" width="13.7109375" style="0" bestFit="1" customWidth="1"/>
  </cols>
  <sheetData>
    <row r="1" spans="1:4" ht="17.25">
      <c r="A1" s="21" t="s">
        <v>56</v>
      </c>
      <c r="D1" t="s">
        <v>82</v>
      </c>
    </row>
    <row r="2" spans="1:8" ht="14.25">
      <c r="A2" s="22" t="s">
        <v>31</v>
      </c>
      <c r="B2" s="22" t="s">
        <v>32</v>
      </c>
      <c r="C2" s="22" t="s">
        <v>0</v>
      </c>
      <c r="D2" s="22" t="s">
        <v>7</v>
      </c>
      <c r="E2" s="38" t="s">
        <v>44</v>
      </c>
      <c r="F2" s="24" t="s">
        <v>29</v>
      </c>
      <c r="G2" s="22" t="s">
        <v>22</v>
      </c>
      <c r="H2" s="22" t="s">
        <v>33</v>
      </c>
    </row>
    <row r="3" spans="1:10" ht="14.25">
      <c r="A3" t="s">
        <v>45</v>
      </c>
      <c r="B3" t="s">
        <v>34</v>
      </c>
      <c r="C3" s="27">
        <v>48.04</v>
      </c>
      <c r="D3" s="27">
        <v>86.7</v>
      </c>
      <c r="E3" s="33"/>
      <c r="F3" s="27">
        <v>134.74</v>
      </c>
      <c r="G3" s="27">
        <v>160</v>
      </c>
      <c r="H3" s="28">
        <v>0.842125</v>
      </c>
      <c r="J3" t="s">
        <v>73</v>
      </c>
    </row>
    <row r="4" spans="1:11" ht="14.25">
      <c r="A4" t="s">
        <v>45</v>
      </c>
      <c r="B4" t="s">
        <v>35</v>
      </c>
      <c r="C4" s="27">
        <v>9.32</v>
      </c>
      <c r="D4" s="27">
        <v>7.82</v>
      </c>
      <c r="E4" s="33"/>
      <c r="F4" s="27">
        <v>17.14</v>
      </c>
      <c r="G4" s="27">
        <v>18</v>
      </c>
      <c r="H4" s="28">
        <v>0.9522222222222223</v>
      </c>
      <c r="K4" t="s">
        <v>75</v>
      </c>
    </row>
    <row r="5" spans="1:11" ht="14.25">
      <c r="A5" t="s">
        <v>45</v>
      </c>
      <c r="B5" t="s">
        <v>36</v>
      </c>
      <c r="C5" s="27">
        <v>18.74</v>
      </c>
      <c r="D5" s="27">
        <v>19.16</v>
      </c>
      <c r="E5" s="33"/>
      <c r="F5" s="27">
        <v>37.9</v>
      </c>
      <c r="G5" s="27">
        <v>40</v>
      </c>
      <c r="H5" s="28">
        <v>0.9475</v>
      </c>
      <c r="K5" t="s">
        <v>74</v>
      </c>
    </row>
    <row r="6" spans="1:10" ht="14.25">
      <c r="A6" t="s">
        <v>45</v>
      </c>
      <c r="B6" t="s">
        <v>37</v>
      </c>
      <c r="C6" s="27">
        <v>9.2</v>
      </c>
      <c r="D6" s="27">
        <v>0</v>
      </c>
      <c r="E6" s="33"/>
      <c r="F6" s="27">
        <v>9.2</v>
      </c>
      <c r="G6" s="27">
        <v>14</v>
      </c>
      <c r="H6" s="28">
        <v>0.6571428571428571</v>
      </c>
      <c r="J6" t="s">
        <v>72</v>
      </c>
    </row>
    <row r="7" spans="1:8" ht="14.25">
      <c r="A7" t="s">
        <v>45</v>
      </c>
      <c r="B7" t="s">
        <v>38</v>
      </c>
      <c r="C7" s="27">
        <v>11.33</v>
      </c>
      <c r="D7" s="27">
        <v>0</v>
      </c>
      <c r="E7" s="33"/>
      <c r="F7" s="27">
        <v>11.33</v>
      </c>
      <c r="G7" s="27">
        <v>15</v>
      </c>
      <c r="H7" s="28">
        <v>0.7553333333333333</v>
      </c>
    </row>
    <row r="8" spans="1:8" ht="14.25">
      <c r="A8" t="s">
        <v>45</v>
      </c>
      <c r="B8" t="s">
        <v>39</v>
      </c>
      <c r="C8" s="27">
        <v>7.72</v>
      </c>
      <c r="D8" s="27">
        <v>15.96</v>
      </c>
      <c r="E8" s="33"/>
      <c r="F8" s="27">
        <v>23.68</v>
      </c>
      <c r="G8" s="27">
        <v>28</v>
      </c>
      <c r="H8" s="28">
        <v>0.8457142857142858</v>
      </c>
    </row>
    <row r="9" spans="1:8" ht="14.25">
      <c r="A9" t="s">
        <v>45</v>
      </c>
      <c r="B9" t="s">
        <v>40</v>
      </c>
      <c r="C9" s="27">
        <v>4.33</v>
      </c>
      <c r="D9" s="27" t="s">
        <v>41</v>
      </c>
      <c r="E9" s="33"/>
      <c r="F9" s="27">
        <v>4.33</v>
      </c>
      <c r="G9" s="27">
        <v>6</v>
      </c>
      <c r="H9" s="28">
        <v>0.7216666666666667</v>
      </c>
    </row>
    <row r="10" spans="1:8" ht="14.25">
      <c r="A10" t="s">
        <v>45</v>
      </c>
      <c r="B10" t="s">
        <v>42</v>
      </c>
      <c r="C10" s="27">
        <v>8.73</v>
      </c>
      <c r="D10" s="27">
        <v>0</v>
      </c>
      <c r="E10" s="33"/>
      <c r="F10" s="27">
        <v>8.73</v>
      </c>
      <c r="G10" s="27">
        <v>10</v>
      </c>
      <c r="H10" s="28">
        <v>0.873</v>
      </c>
    </row>
    <row r="11" spans="1:8" ht="14.25">
      <c r="A11" t="s">
        <v>46</v>
      </c>
      <c r="B11" t="s">
        <v>35</v>
      </c>
      <c r="C11" s="27">
        <v>7.184</v>
      </c>
      <c r="D11" s="27">
        <v>7.744999</v>
      </c>
      <c r="E11" s="33"/>
      <c r="F11" s="27">
        <v>14.928999000000001</v>
      </c>
      <c r="G11" s="27">
        <v>18</v>
      </c>
      <c r="H11" s="28">
        <v>0.8293888333333334</v>
      </c>
    </row>
    <row r="12" spans="1:8" ht="14.25">
      <c r="A12" t="s">
        <v>46</v>
      </c>
      <c r="B12" t="s">
        <v>36</v>
      </c>
      <c r="C12" s="27">
        <v>19.644</v>
      </c>
      <c r="D12" s="27">
        <v>15.524999</v>
      </c>
      <c r="E12" s="33"/>
      <c r="F12" s="27">
        <v>35.168999</v>
      </c>
      <c r="G12" s="27">
        <v>42</v>
      </c>
      <c r="H12" s="28">
        <v>0.837357119047619</v>
      </c>
    </row>
    <row r="13" spans="1:8" ht="14.25">
      <c r="A13" t="s">
        <v>46</v>
      </c>
      <c r="B13" t="s">
        <v>39</v>
      </c>
      <c r="C13" s="27">
        <v>8.954</v>
      </c>
      <c r="D13" s="27">
        <v>16.104999</v>
      </c>
      <c r="E13" s="33"/>
      <c r="F13" s="27">
        <v>25.058999</v>
      </c>
      <c r="G13" s="27">
        <v>30</v>
      </c>
      <c r="H13" s="28">
        <v>0.8352999666666666</v>
      </c>
    </row>
    <row r="14" spans="1:11" ht="14.25">
      <c r="A14" t="s">
        <v>46</v>
      </c>
      <c r="B14" t="s">
        <v>42</v>
      </c>
      <c r="C14" s="27">
        <v>10.254</v>
      </c>
      <c r="D14" s="27"/>
      <c r="E14" s="33"/>
      <c r="F14" s="27">
        <v>10.254</v>
      </c>
      <c r="G14" s="27">
        <v>10</v>
      </c>
      <c r="H14" s="28">
        <v>1.0253999999999999</v>
      </c>
      <c r="K14" s="23"/>
    </row>
    <row r="15" spans="1:8" ht="14.25">
      <c r="A15" t="s">
        <v>46</v>
      </c>
      <c r="B15" t="s">
        <v>40</v>
      </c>
      <c r="C15" s="27">
        <v>4.46</v>
      </c>
      <c r="D15" s="27"/>
      <c r="E15" s="33">
        <v>1.77</v>
      </c>
      <c r="F15" s="27">
        <v>6.23</v>
      </c>
      <c r="G15" s="27">
        <v>10</v>
      </c>
      <c r="H15" s="28">
        <v>0.623</v>
      </c>
    </row>
    <row r="16" spans="1:8" ht="14.25">
      <c r="A16" t="s">
        <v>46</v>
      </c>
      <c r="B16" t="s">
        <v>38</v>
      </c>
      <c r="C16" s="27">
        <v>12.894</v>
      </c>
      <c r="D16" s="27"/>
      <c r="E16" s="33"/>
      <c r="F16" s="27">
        <v>12.894</v>
      </c>
      <c r="G16" s="27">
        <v>15</v>
      </c>
      <c r="H16" s="28">
        <v>0.8596</v>
      </c>
    </row>
    <row r="17" spans="1:8" ht="14.25">
      <c r="A17" t="s">
        <v>46</v>
      </c>
      <c r="B17" t="s">
        <v>34</v>
      </c>
      <c r="C17" s="27">
        <v>46.634</v>
      </c>
      <c r="D17" s="27">
        <v>82.024999</v>
      </c>
      <c r="E17" s="33"/>
      <c r="F17" s="27">
        <v>128.658999</v>
      </c>
      <c r="G17" s="27">
        <v>165</v>
      </c>
      <c r="H17" s="28">
        <v>0.7797515090909091</v>
      </c>
    </row>
    <row r="18" spans="1:8" ht="14.25">
      <c r="A18" t="s">
        <v>46</v>
      </c>
      <c r="B18" t="s">
        <v>37</v>
      </c>
      <c r="C18" s="27">
        <v>13.954</v>
      </c>
      <c r="D18" s="27"/>
      <c r="E18" s="33"/>
      <c r="F18" s="27">
        <v>13.954</v>
      </c>
      <c r="G18" s="27">
        <v>14</v>
      </c>
      <c r="H18" s="28">
        <v>0.9967142857142858</v>
      </c>
    </row>
    <row r="19" spans="1:8" ht="14.25">
      <c r="A19" t="s">
        <v>47</v>
      </c>
      <c r="B19" t="s">
        <v>35</v>
      </c>
      <c r="C19" s="27">
        <v>6.76</v>
      </c>
      <c r="D19" s="27">
        <v>7.03</v>
      </c>
      <c r="E19" s="33"/>
      <c r="F19" s="27">
        <v>13.79</v>
      </c>
      <c r="G19" s="27">
        <v>18</v>
      </c>
      <c r="H19" s="28">
        <v>0.7661111111111111</v>
      </c>
    </row>
    <row r="20" spans="1:8" ht="14.25">
      <c r="A20" t="s">
        <v>47</v>
      </c>
      <c r="B20" t="s">
        <v>36</v>
      </c>
      <c r="C20" s="27">
        <v>14.07</v>
      </c>
      <c r="D20" s="27">
        <v>17.3</v>
      </c>
      <c r="E20" s="33"/>
      <c r="F20" s="27">
        <v>31.37</v>
      </c>
      <c r="G20" s="27">
        <v>42</v>
      </c>
      <c r="H20" s="28">
        <v>0.746904761904762</v>
      </c>
    </row>
    <row r="21" spans="1:8" ht="14.25">
      <c r="A21" t="s">
        <v>47</v>
      </c>
      <c r="B21" t="s">
        <v>39</v>
      </c>
      <c r="C21" s="27">
        <v>8.94</v>
      </c>
      <c r="D21" s="27">
        <v>13.98</v>
      </c>
      <c r="E21" s="33"/>
      <c r="F21" s="27">
        <v>22.92</v>
      </c>
      <c r="G21" s="27">
        <v>30</v>
      </c>
      <c r="H21" s="28">
        <v>0.764</v>
      </c>
    </row>
    <row r="22" spans="1:8" ht="14.25">
      <c r="A22" t="s">
        <v>47</v>
      </c>
      <c r="B22" t="s">
        <v>42</v>
      </c>
      <c r="C22" s="27">
        <v>7.5</v>
      </c>
      <c r="D22" s="27">
        <v>0</v>
      </c>
      <c r="E22" s="33"/>
      <c r="F22" s="27">
        <v>7.5</v>
      </c>
      <c r="G22" s="27">
        <v>10</v>
      </c>
      <c r="H22" s="28">
        <v>0.75</v>
      </c>
    </row>
    <row r="23" spans="1:8" ht="14.25">
      <c r="A23" t="s">
        <v>47</v>
      </c>
      <c r="B23" t="s">
        <v>40</v>
      </c>
      <c r="C23" s="27">
        <v>4.08</v>
      </c>
      <c r="D23" s="27"/>
      <c r="E23" s="33">
        <v>1.89</v>
      </c>
      <c r="F23" s="27">
        <v>5.97</v>
      </c>
      <c r="G23" s="27">
        <v>10</v>
      </c>
      <c r="H23" s="28">
        <v>0.597</v>
      </c>
    </row>
    <row r="24" spans="1:8" ht="14.25">
      <c r="A24" t="s">
        <v>47</v>
      </c>
      <c r="B24" t="s">
        <v>38</v>
      </c>
      <c r="C24" s="27">
        <v>13.45</v>
      </c>
      <c r="D24" s="27">
        <v>0</v>
      </c>
      <c r="E24" s="33"/>
      <c r="F24" s="27">
        <v>13.45</v>
      </c>
      <c r="G24" s="27">
        <v>15</v>
      </c>
      <c r="H24" s="28">
        <v>0.8966666666666666</v>
      </c>
    </row>
    <row r="25" spans="1:8" ht="14.25">
      <c r="A25" t="s">
        <v>47</v>
      </c>
      <c r="B25" t="s">
        <v>34</v>
      </c>
      <c r="C25" s="27">
        <v>40.53</v>
      </c>
      <c r="D25" s="27">
        <v>83.61</v>
      </c>
      <c r="E25" s="33"/>
      <c r="F25" s="27">
        <v>124.14</v>
      </c>
      <c r="G25" s="27">
        <v>165</v>
      </c>
      <c r="H25" s="28">
        <v>0.7523636363636363</v>
      </c>
    </row>
    <row r="26" spans="1:8" ht="14.25">
      <c r="A26" t="s">
        <v>47</v>
      </c>
      <c r="B26" t="s">
        <v>37</v>
      </c>
      <c r="C26" s="27">
        <v>7.93</v>
      </c>
      <c r="D26" s="27">
        <v>0</v>
      </c>
      <c r="E26" s="33"/>
      <c r="F26" s="27">
        <v>7.93</v>
      </c>
      <c r="G26" s="27">
        <v>14</v>
      </c>
      <c r="H26" s="28">
        <v>0.5664285714285714</v>
      </c>
    </row>
    <row r="27" spans="1:8" ht="14.25">
      <c r="A27" t="s">
        <v>48</v>
      </c>
      <c r="B27" t="s">
        <v>35</v>
      </c>
      <c r="C27" s="27">
        <v>6.89</v>
      </c>
      <c r="D27" s="27">
        <v>7.59</v>
      </c>
      <c r="E27" s="33"/>
      <c r="F27" s="27">
        <v>14.48</v>
      </c>
      <c r="G27" s="27">
        <v>18</v>
      </c>
      <c r="H27" s="28">
        <v>0.8044444444444445</v>
      </c>
    </row>
    <row r="28" spans="1:8" ht="14.25">
      <c r="A28" t="s">
        <v>48</v>
      </c>
      <c r="B28" t="s">
        <v>43</v>
      </c>
      <c r="C28" s="27">
        <v>12.73</v>
      </c>
      <c r="D28" s="27">
        <v>9</v>
      </c>
      <c r="E28" s="33"/>
      <c r="F28" s="27">
        <v>21.73</v>
      </c>
      <c r="G28" s="27">
        <v>39</v>
      </c>
      <c r="H28" s="28">
        <v>0.5571794871794872</v>
      </c>
    </row>
    <row r="29" spans="1:8" ht="14.25">
      <c r="A29" t="s">
        <v>48</v>
      </c>
      <c r="B29" t="s">
        <v>39</v>
      </c>
      <c r="C29" s="27">
        <v>7.06</v>
      </c>
      <c r="D29" s="27">
        <v>13.13</v>
      </c>
      <c r="E29" s="33"/>
      <c r="F29" s="27">
        <v>20.19</v>
      </c>
      <c r="G29" s="27">
        <v>30</v>
      </c>
      <c r="H29" s="28">
        <v>0.673</v>
      </c>
    </row>
    <row r="30" spans="1:8" ht="14.25">
      <c r="A30" t="s">
        <v>48</v>
      </c>
      <c r="B30" t="s">
        <v>42</v>
      </c>
      <c r="C30" s="27">
        <v>9.15</v>
      </c>
      <c r="D30" s="27"/>
      <c r="E30" s="33"/>
      <c r="F30" s="27">
        <v>9.15</v>
      </c>
      <c r="G30" s="27">
        <v>10</v>
      </c>
      <c r="H30" s="28">
        <v>0.915</v>
      </c>
    </row>
    <row r="31" spans="1:8" ht="14.25">
      <c r="A31" t="s">
        <v>48</v>
      </c>
      <c r="B31" t="s">
        <v>40</v>
      </c>
      <c r="C31" s="27">
        <v>5.83</v>
      </c>
      <c r="D31" s="27"/>
      <c r="E31" s="33">
        <v>2.09</v>
      </c>
      <c r="F31" s="27">
        <v>7.92</v>
      </c>
      <c r="G31" s="27">
        <v>10</v>
      </c>
      <c r="H31" s="28">
        <v>0.792</v>
      </c>
    </row>
    <row r="32" spans="1:8" ht="14.25">
      <c r="A32" t="s">
        <v>48</v>
      </c>
      <c r="B32" t="s">
        <v>38</v>
      </c>
      <c r="C32" s="27">
        <v>8.75</v>
      </c>
      <c r="D32" s="27"/>
      <c r="E32" s="33"/>
      <c r="F32" s="27">
        <v>8.75</v>
      </c>
      <c r="G32" s="27">
        <v>15</v>
      </c>
      <c r="H32" s="28">
        <v>0.5833333333333334</v>
      </c>
    </row>
    <row r="33" spans="1:8" ht="14.25">
      <c r="A33" t="s">
        <v>48</v>
      </c>
      <c r="B33" t="s">
        <v>34</v>
      </c>
      <c r="C33" s="27">
        <v>32.81</v>
      </c>
      <c r="D33" s="27">
        <v>74.99</v>
      </c>
      <c r="E33" s="33"/>
      <c r="F33" s="27">
        <v>107.8</v>
      </c>
      <c r="G33" s="27">
        <v>160</v>
      </c>
      <c r="H33" s="28">
        <v>0.67375</v>
      </c>
    </row>
    <row r="34" spans="1:8" ht="14.25">
      <c r="A34" t="s">
        <v>48</v>
      </c>
      <c r="B34" t="s">
        <v>37</v>
      </c>
      <c r="C34" s="27">
        <v>11.53</v>
      </c>
      <c r="D34" s="27"/>
      <c r="E34" s="33"/>
      <c r="F34" s="27">
        <v>11.53</v>
      </c>
      <c r="G34" s="27">
        <v>14</v>
      </c>
      <c r="H34" s="28">
        <v>0.8235714285714285</v>
      </c>
    </row>
    <row r="35" spans="1:8" ht="14.25">
      <c r="A35" t="s">
        <v>49</v>
      </c>
      <c r="B35" t="s">
        <v>35</v>
      </c>
      <c r="C35" s="27">
        <v>8.10714285714286</v>
      </c>
      <c r="D35" s="27">
        <v>6.15934065934066</v>
      </c>
      <c r="E35" s="33"/>
      <c r="F35" s="27">
        <v>14.266483516483518</v>
      </c>
      <c r="G35" s="27">
        <v>18</v>
      </c>
      <c r="H35" s="28">
        <v>0.7925824175824177</v>
      </c>
    </row>
    <row r="36" spans="1:8" ht="14.25">
      <c r="A36" t="s">
        <v>49</v>
      </c>
      <c r="B36" t="s">
        <v>36</v>
      </c>
      <c r="C36" s="27">
        <v>10.2884615384615</v>
      </c>
      <c r="D36" s="27">
        <v>8.54945054945055</v>
      </c>
      <c r="E36" s="33"/>
      <c r="F36" s="27">
        <v>18.83791208791205</v>
      </c>
      <c r="G36" s="27">
        <v>39</v>
      </c>
      <c r="H36" s="28">
        <v>0.4830233868695397</v>
      </c>
    </row>
    <row r="37" spans="1:8" ht="14.25">
      <c r="A37" t="s">
        <v>49</v>
      </c>
      <c r="B37" t="s">
        <v>39</v>
      </c>
      <c r="C37" s="27">
        <v>6.282967032967033</v>
      </c>
      <c r="D37" s="27">
        <v>11.5549450549451</v>
      </c>
      <c r="E37" s="33"/>
      <c r="F37" s="27">
        <v>17.83791208791213</v>
      </c>
      <c r="G37" s="27">
        <v>30</v>
      </c>
      <c r="H37" s="28">
        <v>0.594597069597071</v>
      </c>
    </row>
    <row r="38" spans="1:8" ht="14.25">
      <c r="A38" t="s">
        <v>49</v>
      </c>
      <c r="B38" t="s">
        <v>42</v>
      </c>
      <c r="C38" s="27">
        <v>9.17582417582418</v>
      </c>
      <c r="D38" s="27"/>
      <c r="E38" s="33"/>
      <c r="F38" s="27">
        <v>9.17582417582418</v>
      </c>
      <c r="G38" s="27">
        <v>10</v>
      </c>
      <c r="H38" s="28">
        <v>0.9175824175824181</v>
      </c>
    </row>
    <row r="39" spans="1:8" ht="14.25">
      <c r="A39" t="s">
        <v>49</v>
      </c>
      <c r="B39" t="s">
        <v>40</v>
      </c>
      <c r="C39" s="27">
        <v>5.06060606060606</v>
      </c>
      <c r="D39" s="27"/>
      <c r="E39" s="33">
        <v>2.3054755043227666</v>
      </c>
      <c r="F39" s="27">
        <v>7.366081564928827</v>
      </c>
      <c r="G39" s="27">
        <v>10</v>
      </c>
      <c r="H39" s="28">
        <v>0.7366081564928827</v>
      </c>
    </row>
    <row r="40" spans="1:8" ht="14.25">
      <c r="A40" t="s">
        <v>49</v>
      </c>
      <c r="B40" t="s">
        <v>38</v>
      </c>
      <c r="C40" s="27">
        <v>8.39835164835165</v>
      </c>
      <c r="D40" s="27"/>
      <c r="E40" s="33"/>
      <c r="F40" s="27">
        <v>8.39835164835165</v>
      </c>
      <c r="G40" s="27">
        <v>15</v>
      </c>
      <c r="H40" s="28">
        <v>0.55989010989011</v>
      </c>
    </row>
    <row r="41" spans="1:8" ht="14.25">
      <c r="A41" t="s">
        <v>49</v>
      </c>
      <c r="B41" t="s">
        <v>34</v>
      </c>
      <c r="C41" s="27">
        <v>36.2417582417582</v>
      </c>
      <c r="D41" s="27">
        <v>89.44230769230771</v>
      </c>
      <c r="E41" s="33"/>
      <c r="F41" s="27">
        <v>125.6840659340659</v>
      </c>
      <c r="G41" s="27">
        <v>160</v>
      </c>
      <c r="H41" s="28">
        <v>0.7855254120879118</v>
      </c>
    </row>
    <row r="42" spans="1:8" ht="14.25">
      <c r="A42" t="s">
        <v>49</v>
      </c>
      <c r="B42" t="s">
        <v>37</v>
      </c>
      <c r="C42" s="27">
        <v>8.92032967032967</v>
      </c>
      <c r="D42" s="27"/>
      <c r="E42" s="33"/>
      <c r="F42" s="27">
        <v>8.92032967032967</v>
      </c>
      <c r="G42" s="27">
        <v>14</v>
      </c>
      <c r="H42" s="28">
        <v>0.6371664050235478</v>
      </c>
    </row>
    <row r="43" spans="1:8" ht="14.25">
      <c r="A43" t="s">
        <v>50</v>
      </c>
      <c r="B43" t="s">
        <v>35</v>
      </c>
      <c r="C43" s="27">
        <v>6.94</v>
      </c>
      <c r="D43" s="27">
        <v>6.96</v>
      </c>
      <c r="E43" s="33"/>
      <c r="F43" s="27">
        <v>13.9</v>
      </c>
      <c r="G43" s="27">
        <v>18</v>
      </c>
      <c r="H43" s="28">
        <v>0.7723</v>
      </c>
    </row>
    <row r="44" spans="1:8" ht="14.25">
      <c r="A44" t="s">
        <v>50</v>
      </c>
      <c r="B44" t="s">
        <v>36</v>
      </c>
      <c r="C44" s="27">
        <v>8.72</v>
      </c>
      <c r="D44" s="27">
        <v>14.33</v>
      </c>
      <c r="E44" s="33"/>
      <c r="F44" s="27">
        <v>23.05</v>
      </c>
      <c r="G44" s="27">
        <v>37</v>
      </c>
      <c r="H44" s="28">
        <v>0.6229</v>
      </c>
    </row>
    <row r="45" spans="1:8" ht="14.25">
      <c r="A45" t="s">
        <v>50</v>
      </c>
      <c r="B45" t="s">
        <v>39</v>
      </c>
      <c r="C45" s="27">
        <v>4.78</v>
      </c>
      <c r="D45" s="27">
        <v>16.35</v>
      </c>
      <c r="E45" s="33"/>
      <c r="F45" s="27">
        <v>21.13</v>
      </c>
      <c r="G45" s="27">
        <v>30</v>
      </c>
      <c r="H45" s="28">
        <v>0.7043</v>
      </c>
    </row>
    <row r="46" spans="1:8" ht="14.25">
      <c r="A46" t="s">
        <v>50</v>
      </c>
      <c r="B46" t="s">
        <v>42</v>
      </c>
      <c r="C46" s="27">
        <v>6.04</v>
      </c>
      <c r="D46" s="27"/>
      <c r="E46" s="33"/>
      <c r="F46" s="27">
        <v>6.04</v>
      </c>
      <c r="G46" s="27">
        <v>10</v>
      </c>
      <c r="H46" s="28">
        <v>0.6044</v>
      </c>
    </row>
    <row r="47" spans="1:8" ht="14.25">
      <c r="A47" t="s">
        <v>50</v>
      </c>
      <c r="B47" t="s">
        <v>40</v>
      </c>
      <c r="C47" s="27">
        <v>3.89</v>
      </c>
      <c r="D47" s="27"/>
      <c r="E47" s="33">
        <v>2.07</v>
      </c>
      <c r="F47" s="27">
        <v>5.96</v>
      </c>
      <c r="G47" s="27">
        <v>10</v>
      </c>
      <c r="H47" s="28">
        <v>0.5962</v>
      </c>
    </row>
    <row r="48" spans="1:8" ht="14.25">
      <c r="A48" t="s">
        <v>50</v>
      </c>
      <c r="B48" t="s">
        <v>38</v>
      </c>
      <c r="C48" s="27">
        <v>9.43</v>
      </c>
      <c r="D48" s="27"/>
      <c r="E48" s="33"/>
      <c r="F48" s="27">
        <v>9.43</v>
      </c>
      <c r="G48" s="27">
        <v>15</v>
      </c>
      <c r="H48" s="28">
        <v>0.629</v>
      </c>
    </row>
    <row r="49" spans="1:8" ht="14.25">
      <c r="A49" t="s">
        <v>50</v>
      </c>
      <c r="B49" t="s">
        <v>34</v>
      </c>
      <c r="C49" s="27">
        <v>34.56</v>
      </c>
      <c r="D49" s="27">
        <v>84.86</v>
      </c>
      <c r="E49" s="33"/>
      <c r="F49" s="27">
        <v>119.42</v>
      </c>
      <c r="G49" s="27">
        <v>163</v>
      </c>
      <c r="H49" s="28">
        <v>0.7326</v>
      </c>
    </row>
    <row r="50" spans="1:8" ht="14.25">
      <c r="A50" t="s">
        <v>50</v>
      </c>
      <c r="B50" t="s">
        <v>37</v>
      </c>
      <c r="C50" s="27">
        <v>8.75</v>
      </c>
      <c r="D50" s="27"/>
      <c r="E50" s="33"/>
      <c r="F50" s="27">
        <v>8.75</v>
      </c>
      <c r="G50" s="27">
        <v>14</v>
      </c>
      <c r="H50" s="28">
        <v>0.6253</v>
      </c>
    </row>
    <row r="51" spans="1:8" ht="14.25">
      <c r="A51" t="s">
        <v>51</v>
      </c>
      <c r="B51" t="s">
        <v>35</v>
      </c>
      <c r="C51" s="27">
        <v>8.19</v>
      </c>
      <c r="D51" s="27">
        <v>4.45</v>
      </c>
      <c r="E51" s="33"/>
      <c r="F51" s="27">
        <v>12.64</v>
      </c>
      <c r="G51" s="27">
        <v>18</v>
      </c>
      <c r="H51" s="28">
        <v>0.7008</v>
      </c>
    </row>
    <row r="52" spans="1:8" ht="14.25">
      <c r="A52" t="s">
        <v>51</v>
      </c>
      <c r="B52" t="s">
        <v>36</v>
      </c>
      <c r="C52" s="27">
        <v>12.92</v>
      </c>
      <c r="D52" s="27">
        <v>10.36</v>
      </c>
      <c r="E52" s="33"/>
      <c r="F52" s="27">
        <v>23.28</v>
      </c>
      <c r="G52" s="27">
        <v>37</v>
      </c>
      <c r="H52" s="28">
        <v>0.6274</v>
      </c>
    </row>
    <row r="53" spans="1:8" ht="14.25">
      <c r="A53" t="s">
        <v>51</v>
      </c>
      <c r="B53" t="s">
        <v>39</v>
      </c>
      <c r="C53" s="27">
        <v>5.19</v>
      </c>
      <c r="D53" s="27">
        <v>8.82</v>
      </c>
      <c r="E53" s="33"/>
      <c r="F53" s="27">
        <v>14.01</v>
      </c>
      <c r="G53" s="27">
        <v>18</v>
      </c>
      <c r="H53" s="28">
        <v>0.6698</v>
      </c>
    </row>
    <row r="54" spans="1:8" ht="14.25">
      <c r="A54" t="s">
        <v>51</v>
      </c>
      <c r="B54" t="s">
        <v>42</v>
      </c>
      <c r="C54" s="27">
        <v>5.6</v>
      </c>
      <c r="D54" s="27"/>
      <c r="E54" s="33"/>
      <c r="F54" s="27">
        <v>5.6</v>
      </c>
      <c r="G54" s="27">
        <v>10</v>
      </c>
      <c r="H54" s="28">
        <v>0.5582</v>
      </c>
    </row>
    <row r="55" spans="1:8" ht="14.25">
      <c r="A55" t="s">
        <v>51</v>
      </c>
      <c r="B55" t="s">
        <v>40</v>
      </c>
      <c r="C55" s="27">
        <v>5.47</v>
      </c>
      <c r="D55" s="27"/>
      <c r="E55" s="33">
        <v>1.82</v>
      </c>
      <c r="F55" s="27">
        <v>7.29</v>
      </c>
      <c r="G55" s="27">
        <v>10</v>
      </c>
      <c r="H55" s="28">
        <v>0.7268</v>
      </c>
    </row>
    <row r="56" spans="1:8" ht="14.25">
      <c r="A56" t="s">
        <v>51</v>
      </c>
      <c r="B56" t="s">
        <v>38</v>
      </c>
      <c r="C56" s="27">
        <v>9.51</v>
      </c>
      <c r="D56" s="27"/>
      <c r="E56" s="33"/>
      <c r="F56" s="27">
        <v>9.51</v>
      </c>
      <c r="G56" s="27">
        <v>15</v>
      </c>
      <c r="H56" s="28">
        <v>0.6322</v>
      </c>
    </row>
    <row r="57" spans="1:8" ht="14.25">
      <c r="A57" t="s">
        <v>51</v>
      </c>
      <c r="B57" t="s">
        <v>34</v>
      </c>
      <c r="C57" s="27">
        <v>31.21</v>
      </c>
      <c r="D57" s="27">
        <v>72.44</v>
      </c>
      <c r="E57" s="33"/>
      <c r="F57" s="27">
        <v>103.65</v>
      </c>
      <c r="G57" s="27">
        <v>135</v>
      </c>
      <c r="H57" s="28">
        <v>0.649080388854613</v>
      </c>
    </row>
    <row r="58" spans="1:8" ht="14.25">
      <c r="A58" t="s">
        <v>51</v>
      </c>
      <c r="B58" t="s">
        <v>37</v>
      </c>
      <c r="C58" s="27">
        <v>7.06</v>
      </c>
      <c r="D58" s="27"/>
      <c r="E58" s="33"/>
      <c r="F58" s="27">
        <v>7.06</v>
      </c>
      <c r="G58" s="27">
        <v>14</v>
      </c>
      <c r="H58" s="28">
        <v>0.5029</v>
      </c>
    </row>
    <row r="59" spans="1:8" ht="14.25">
      <c r="A59" t="s">
        <v>52</v>
      </c>
      <c r="B59" t="s">
        <v>35</v>
      </c>
      <c r="C59" s="27">
        <v>6.7</v>
      </c>
      <c r="D59" s="27">
        <v>7.4</v>
      </c>
      <c r="E59" s="33"/>
      <c r="F59" s="27">
        <v>14.1</v>
      </c>
      <c r="G59" s="27">
        <v>18</v>
      </c>
      <c r="H59" s="28">
        <v>0.7833333333333333</v>
      </c>
    </row>
    <row r="60" spans="1:8" ht="14.25">
      <c r="A60" t="s">
        <v>52</v>
      </c>
      <c r="B60" t="s">
        <v>36</v>
      </c>
      <c r="C60" s="27">
        <v>10.7</v>
      </c>
      <c r="D60" s="27">
        <v>9.2</v>
      </c>
      <c r="E60" s="33"/>
      <c r="F60" s="27">
        <v>19.9</v>
      </c>
      <c r="G60" s="27">
        <v>37</v>
      </c>
      <c r="H60" s="28">
        <v>0.5378378378378378</v>
      </c>
    </row>
    <row r="61" spans="1:8" ht="14.25">
      <c r="A61" t="s">
        <v>52</v>
      </c>
      <c r="B61" t="s">
        <v>39</v>
      </c>
      <c r="C61" s="27">
        <v>5.1</v>
      </c>
      <c r="D61" s="27">
        <v>8.4</v>
      </c>
      <c r="E61" s="33"/>
      <c r="F61" s="27">
        <v>13.5</v>
      </c>
      <c r="G61" s="27">
        <v>19.4</v>
      </c>
      <c r="H61" s="28">
        <v>0.6958762886597939</v>
      </c>
    </row>
    <row r="62" spans="1:8" ht="14.25">
      <c r="A62" t="s">
        <v>52</v>
      </c>
      <c r="B62" t="s">
        <v>42</v>
      </c>
      <c r="C62" s="27">
        <v>5.9</v>
      </c>
      <c r="D62" s="27"/>
      <c r="E62" s="33"/>
      <c r="F62" s="27">
        <v>5.9</v>
      </c>
      <c r="G62" s="27">
        <v>10</v>
      </c>
      <c r="H62" s="28">
        <v>0.5900000000000001</v>
      </c>
    </row>
    <row r="63" spans="1:8" ht="14.25">
      <c r="A63" t="s">
        <v>52</v>
      </c>
      <c r="B63" t="s">
        <v>40</v>
      </c>
      <c r="C63" s="27">
        <v>3.2</v>
      </c>
      <c r="D63" s="27"/>
      <c r="E63" s="33">
        <v>0.9</v>
      </c>
      <c r="F63" s="27">
        <v>4.15</v>
      </c>
      <c r="G63" s="27">
        <v>10</v>
      </c>
      <c r="H63" s="28">
        <v>0.41500000000000004</v>
      </c>
    </row>
    <row r="64" spans="1:8" ht="14.25">
      <c r="A64" t="s">
        <v>52</v>
      </c>
      <c r="B64" t="s">
        <v>38</v>
      </c>
      <c r="C64" s="27">
        <v>10.7</v>
      </c>
      <c r="D64" s="27"/>
      <c r="E64" s="33"/>
      <c r="F64" s="27">
        <v>10.7</v>
      </c>
      <c r="G64" s="27">
        <v>15</v>
      </c>
      <c r="H64" s="28">
        <v>0.7133333333333333</v>
      </c>
    </row>
    <row r="65" spans="1:8" ht="14.25">
      <c r="A65" t="s">
        <v>52</v>
      </c>
      <c r="B65" t="s">
        <v>34</v>
      </c>
      <c r="C65" s="27">
        <v>28.5</v>
      </c>
      <c r="D65" s="27">
        <v>65.2</v>
      </c>
      <c r="E65" s="33"/>
      <c r="F65" s="27">
        <v>93.7</v>
      </c>
      <c r="G65" s="27">
        <v>132.8</v>
      </c>
      <c r="H65" s="28">
        <v>0.7055722891566265</v>
      </c>
    </row>
    <row r="66" spans="1:8" ht="14.25">
      <c r="A66" t="s">
        <v>52</v>
      </c>
      <c r="B66" t="s">
        <v>37</v>
      </c>
      <c r="C66" s="27">
        <v>8.9</v>
      </c>
      <c r="D66" s="27"/>
      <c r="E66" s="33"/>
      <c r="F66" s="27">
        <v>8.9</v>
      </c>
      <c r="G66" s="27">
        <v>14</v>
      </c>
      <c r="H66" s="28">
        <v>0.6357142857142858</v>
      </c>
    </row>
    <row r="67" spans="1:8" ht="14.25">
      <c r="A67" t="s">
        <v>53</v>
      </c>
      <c r="B67" t="s">
        <v>35</v>
      </c>
      <c r="C67" s="27">
        <v>5.3</v>
      </c>
      <c r="D67" s="27">
        <v>4.3</v>
      </c>
      <c r="E67" s="33"/>
      <c r="F67" s="27">
        <v>9.6</v>
      </c>
      <c r="G67" s="27">
        <v>16.4</v>
      </c>
      <c r="H67" s="28">
        <v>0.59</v>
      </c>
    </row>
    <row r="68" spans="1:8" ht="14.25">
      <c r="A68" t="s">
        <v>53</v>
      </c>
      <c r="B68" t="s">
        <v>36</v>
      </c>
      <c r="C68" s="27">
        <v>9.5</v>
      </c>
      <c r="D68" s="27">
        <v>6.8</v>
      </c>
      <c r="E68" s="33"/>
      <c r="F68" s="27">
        <v>16.3</v>
      </c>
      <c r="G68" s="27">
        <v>16.6</v>
      </c>
      <c r="H68" s="28">
        <v>0.44</v>
      </c>
    </row>
    <row r="69" spans="1:8" ht="14.25">
      <c r="A69" t="s">
        <v>53</v>
      </c>
      <c r="B69" t="s">
        <v>39</v>
      </c>
      <c r="C69" s="27">
        <v>5.1</v>
      </c>
      <c r="D69" s="27">
        <v>8.2</v>
      </c>
      <c r="E69" s="33"/>
      <c r="F69" s="27">
        <v>13.3</v>
      </c>
      <c r="G69" s="27">
        <v>30</v>
      </c>
      <c r="H69" s="28">
        <v>0.44</v>
      </c>
    </row>
    <row r="70" spans="1:8" ht="14.25">
      <c r="A70" t="s">
        <v>53</v>
      </c>
      <c r="B70" t="s">
        <v>42</v>
      </c>
      <c r="C70" s="27">
        <v>6.1</v>
      </c>
      <c r="D70" s="27"/>
      <c r="E70" s="33"/>
      <c r="F70" s="27">
        <v>6.1</v>
      </c>
      <c r="G70" s="27">
        <v>10</v>
      </c>
      <c r="H70" s="28">
        <v>0.61</v>
      </c>
    </row>
    <row r="71" spans="1:8" ht="14.25">
      <c r="A71" t="s">
        <v>53</v>
      </c>
      <c r="B71" t="s">
        <v>40</v>
      </c>
      <c r="C71" s="27">
        <v>3.6</v>
      </c>
      <c r="D71" s="27"/>
      <c r="E71" s="33"/>
      <c r="F71" s="27">
        <v>3.6</v>
      </c>
      <c r="G71" s="27">
        <v>8</v>
      </c>
      <c r="H71" s="28">
        <v>0.45</v>
      </c>
    </row>
    <row r="72" spans="1:8" ht="14.25">
      <c r="A72" t="s">
        <v>53</v>
      </c>
      <c r="B72" t="s">
        <v>38</v>
      </c>
      <c r="C72" s="27">
        <v>11.3</v>
      </c>
      <c r="D72" s="27"/>
      <c r="E72" s="33"/>
      <c r="F72" s="27">
        <v>11.3</v>
      </c>
      <c r="G72" s="27">
        <v>15</v>
      </c>
      <c r="H72" s="28">
        <v>0.75</v>
      </c>
    </row>
    <row r="73" spans="1:8" ht="14.25">
      <c r="A73" t="s">
        <v>53</v>
      </c>
      <c r="B73" t="s">
        <v>34</v>
      </c>
      <c r="C73" s="27">
        <v>28.7</v>
      </c>
      <c r="D73" s="27">
        <v>65</v>
      </c>
      <c r="E73" s="33"/>
      <c r="F73" s="27">
        <v>93.7</v>
      </c>
      <c r="G73" s="27">
        <v>133.3</v>
      </c>
      <c r="H73" s="28">
        <v>0.7</v>
      </c>
    </row>
    <row r="74" spans="1:8" ht="14.25">
      <c r="A74" t="s">
        <v>53</v>
      </c>
      <c r="B74" t="s">
        <v>37</v>
      </c>
      <c r="C74" s="27">
        <v>9.5</v>
      </c>
      <c r="D74" s="27"/>
      <c r="E74" s="33"/>
      <c r="F74" s="27">
        <v>9.5</v>
      </c>
      <c r="G74" s="27">
        <v>14</v>
      </c>
      <c r="H74" s="28">
        <v>0.68</v>
      </c>
    </row>
    <row r="75" spans="1:8" ht="14.25">
      <c r="A75" t="s">
        <v>54</v>
      </c>
      <c r="B75" t="s">
        <v>35</v>
      </c>
      <c r="C75" s="33">
        <v>7</v>
      </c>
      <c r="D75" s="27">
        <v>0</v>
      </c>
      <c r="E75" s="33"/>
      <c r="F75" s="27">
        <f>SUM(C75:D75)</f>
        <v>7</v>
      </c>
      <c r="G75" s="33">
        <v>9.605479452054794</v>
      </c>
      <c r="H75" s="34">
        <f>F75/G75</f>
        <v>0.7287507130633201</v>
      </c>
    </row>
    <row r="76" spans="1:8" ht="14.25">
      <c r="A76" t="s">
        <v>54</v>
      </c>
      <c r="B76" t="s">
        <v>36</v>
      </c>
      <c r="C76" s="33">
        <v>9</v>
      </c>
      <c r="D76" s="27">
        <v>11</v>
      </c>
      <c r="E76" s="33"/>
      <c r="F76" s="27">
        <f aca="true" t="shared" si="0" ref="F76:F82">SUM(C76:D76)</f>
        <v>20</v>
      </c>
      <c r="G76" s="33">
        <v>36</v>
      </c>
      <c r="H76" s="34">
        <f aca="true" t="shared" si="1" ref="H76:H82">F76/G76</f>
        <v>0.5555555555555556</v>
      </c>
    </row>
    <row r="77" spans="1:8" ht="14.25">
      <c r="A77" t="s">
        <v>54</v>
      </c>
      <c r="B77" t="s">
        <v>39</v>
      </c>
      <c r="C77" s="33">
        <v>6</v>
      </c>
      <c r="D77" s="27">
        <v>8</v>
      </c>
      <c r="E77" s="33"/>
      <c r="F77" s="27">
        <f t="shared" si="0"/>
        <v>14</v>
      </c>
      <c r="G77" s="33">
        <v>30</v>
      </c>
      <c r="H77" s="34">
        <f t="shared" si="1"/>
        <v>0.4666666666666667</v>
      </c>
    </row>
    <row r="78" spans="1:8" ht="14.25">
      <c r="A78" t="s">
        <v>54</v>
      </c>
      <c r="B78" t="s">
        <v>42</v>
      </c>
      <c r="C78" s="33">
        <v>7</v>
      </c>
      <c r="D78" s="27"/>
      <c r="E78" s="33"/>
      <c r="F78" s="27">
        <f t="shared" si="0"/>
        <v>7</v>
      </c>
      <c r="G78" s="33">
        <v>10</v>
      </c>
      <c r="H78" s="34">
        <f t="shared" si="1"/>
        <v>0.7</v>
      </c>
    </row>
    <row r="79" spans="1:8" ht="14.25">
      <c r="A79" t="s">
        <v>54</v>
      </c>
      <c r="B79" t="s">
        <v>40</v>
      </c>
      <c r="C79" s="33">
        <v>6</v>
      </c>
      <c r="D79" s="27"/>
      <c r="E79" s="33"/>
      <c r="F79" s="27">
        <f t="shared" si="0"/>
        <v>6</v>
      </c>
      <c r="G79" s="33">
        <v>8</v>
      </c>
      <c r="H79" s="34">
        <f t="shared" si="1"/>
        <v>0.75</v>
      </c>
    </row>
    <row r="80" spans="1:8" ht="14.25">
      <c r="A80" t="s">
        <v>54</v>
      </c>
      <c r="B80" t="s">
        <v>38</v>
      </c>
      <c r="C80" s="33">
        <v>12</v>
      </c>
      <c r="D80" s="27"/>
      <c r="E80" s="33"/>
      <c r="F80" s="27">
        <f t="shared" si="0"/>
        <v>12</v>
      </c>
      <c r="G80" s="33">
        <v>15</v>
      </c>
      <c r="H80" s="34">
        <f t="shared" si="1"/>
        <v>0.8</v>
      </c>
    </row>
    <row r="81" spans="1:8" ht="14.25">
      <c r="A81" t="s">
        <v>54</v>
      </c>
      <c r="B81" t="s">
        <v>34</v>
      </c>
      <c r="C81" s="33">
        <v>31</v>
      </c>
      <c r="D81" s="27">
        <v>68</v>
      </c>
      <c r="E81" s="33"/>
      <c r="F81" s="27">
        <f t="shared" si="0"/>
        <v>99</v>
      </c>
      <c r="G81" s="33">
        <v>130.55342465753426</v>
      </c>
      <c r="H81" s="34">
        <f t="shared" si="1"/>
        <v>0.7583102493074791</v>
      </c>
    </row>
    <row r="82" spans="1:8" ht="14.25">
      <c r="A82" t="s">
        <v>54</v>
      </c>
      <c r="B82" t="s">
        <v>37</v>
      </c>
      <c r="C82" s="33">
        <v>7</v>
      </c>
      <c r="D82" s="27"/>
      <c r="E82" s="33"/>
      <c r="F82" s="27">
        <f t="shared" si="0"/>
        <v>7</v>
      </c>
      <c r="G82" s="33">
        <v>14</v>
      </c>
      <c r="H82" s="34">
        <f t="shared" si="1"/>
        <v>0.5</v>
      </c>
    </row>
    <row r="83" spans="1:8" ht="14.25">
      <c r="A83" t="s">
        <v>59</v>
      </c>
      <c r="B83" s="30" t="s">
        <v>35</v>
      </c>
      <c r="C83" s="27">
        <v>7.688524590163935</v>
      </c>
      <c r="D83" s="27">
        <v>1.319672131147541</v>
      </c>
      <c r="E83" s="33"/>
      <c r="F83" s="27">
        <f>SUM(C83:E83)</f>
        <v>9.008196721311476</v>
      </c>
      <c r="G83" s="31">
        <v>14.78688524590164</v>
      </c>
      <c r="H83" s="32">
        <v>0.6092017738359202</v>
      </c>
    </row>
    <row r="84" spans="1:8" ht="14.25">
      <c r="A84" t="s">
        <v>59</v>
      </c>
      <c r="B84" s="30" t="s">
        <v>36</v>
      </c>
      <c r="C84" s="27">
        <v>5.439890710382514</v>
      </c>
      <c r="D84" s="27">
        <v>10.448087431693988</v>
      </c>
      <c r="E84" s="33"/>
      <c r="F84" s="27">
        <f aca="true" t="shared" si="2" ref="F84:F98">SUM(C84:E84)</f>
        <v>15.887978142076502</v>
      </c>
      <c r="G84" s="31">
        <v>36</v>
      </c>
      <c r="H84" s="32">
        <v>0.4413327261687917</v>
      </c>
    </row>
    <row r="85" spans="1:8" ht="14.25">
      <c r="A85" t="s">
        <v>59</v>
      </c>
      <c r="B85" s="30" t="s">
        <v>39</v>
      </c>
      <c r="C85" s="27">
        <v>6.3497267759562845</v>
      </c>
      <c r="D85" s="27">
        <v>12.573770491803279</v>
      </c>
      <c r="E85" s="33"/>
      <c r="F85" s="27">
        <f t="shared" si="2"/>
        <v>18.923497267759565</v>
      </c>
      <c r="G85" s="31">
        <v>30</v>
      </c>
      <c r="H85" s="32">
        <v>0.6307832422586521</v>
      </c>
    </row>
    <row r="86" spans="1:8" ht="14.25">
      <c r="A86" t="s">
        <v>59</v>
      </c>
      <c r="B86" s="30" t="s">
        <v>42</v>
      </c>
      <c r="C86" s="27">
        <v>5.8469945355191255</v>
      </c>
      <c r="D86" s="27"/>
      <c r="E86" s="33"/>
      <c r="F86" s="27">
        <f t="shared" si="2"/>
        <v>5.8469945355191255</v>
      </c>
      <c r="G86" s="31">
        <v>10</v>
      </c>
      <c r="H86" s="32">
        <v>0.5846994535519126</v>
      </c>
    </row>
    <row r="87" spans="1:8" ht="14.25">
      <c r="A87" t="s">
        <v>59</v>
      </c>
      <c r="B87" s="30" t="s">
        <v>40</v>
      </c>
      <c r="C87" s="27">
        <v>4.237704918032787</v>
      </c>
      <c r="D87" s="27"/>
      <c r="E87" s="33"/>
      <c r="F87" s="27">
        <f t="shared" si="2"/>
        <v>4.237704918032787</v>
      </c>
      <c r="G87" s="31">
        <v>10</v>
      </c>
      <c r="H87" s="32">
        <v>0.42377049180327864</v>
      </c>
    </row>
    <row r="88" spans="1:8" ht="14.25">
      <c r="A88" t="s">
        <v>59</v>
      </c>
      <c r="B88" s="30" t="s">
        <v>38</v>
      </c>
      <c r="C88" s="27">
        <v>11.781420765027322</v>
      </c>
      <c r="D88" s="27"/>
      <c r="E88" s="33"/>
      <c r="F88" s="27">
        <f t="shared" si="2"/>
        <v>11.781420765027322</v>
      </c>
      <c r="G88" s="31">
        <v>15</v>
      </c>
      <c r="H88" s="32">
        <v>0.7854280510018214</v>
      </c>
    </row>
    <row r="89" spans="1:8" ht="14.25">
      <c r="A89" t="s">
        <v>59</v>
      </c>
      <c r="B89" s="30" t="s">
        <v>34</v>
      </c>
      <c r="C89" s="27">
        <v>10.530965391621129</v>
      </c>
      <c r="D89" s="27">
        <v>12.594535519125683</v>
      </c>
      <c r="E89" s="33"/>
      <c r="F89" s="27">
        <f t="shared" si="2"/>
        <v>23.125500910746812</v>
      </c>
      <c r="G89" s="31">
        <v>128</v>
      </c>
      <c r="H89" s="32">
        <v>0.7387935450819673</v>
      </c>
    </row>
    <row r="90" spans="1:8" ht="14.25">
      <c r="A90" t="s">
        <v>59</v>
      </c>
      <c r="B90" s="30" t="s">
        <v>37</v>
      </c>
      <c r="C90" s="27">
        <v>4.972677595628415</v>
      </c>
      <c r="D90" s="27"/>
      <c r="E90" s="33"/>
      <c r="F90" s="27">
        <f t="shared" si="2"/>
        <v>4.972677595628415</v>
      </c>
      <c r="G90" s="31">
        <v>14</v>
      </c>
      <c r="H90" s="32">
        <v>0.3551912568306011</v>
      </c>
    </row>
    <row r="91" spans="1:8" ht="14.25">
      <c r="A91" t="s">
        <v>61</v>
      </c>
      <c r="B91" s="30" t="s">
        <v>35</v>
      </c>
      <c r="C91" s="27">
        <v>4.3</v>
      </c>
      <c r="D91" s="27">
        <v>4.1</v>
      </c>
      <c r="E91" s="33"/>
      <c r="F91" s="27">
        <f t="shared" si="2"/>
        <v>8.399999999999999</v>
      </c>
      <c r="G91" s="33">
        <v>17</v>
      </c>
      <c r="H91" s="32">
        <f>F91/G91</f>
        <v>0.49411764705882344</v>
      </c>
    </row>
    <row r="92" spans="1:8" ht="14.25">
      <c r="A92" t="s">
        <v>61</v>
      </c>
      <c r="B92" s="30" t="s">
        <v>36</v>
      </c>
      <c r="C92" s="27">
        <v>7.7</v>
      </c>
      <c r="D92" s="27">
        <v>11</v>
      </c>
      <c r="E92" s="33"/>
      <c r="F92" s="27">
        <f t="shared" si="2"/>
        <v>18.7</v>
      </c>
      <c r="G92" s="33">
        <v>28</v>
      </c>
      <c r="H92" s="32">
        <f aca="true" t="shared" si="3" ref="H92:H98">F92/G92</f>
        <v>0.6678571428571428</v>
      </c>
    </row>
    <row r="93" spans="1:8" ht="14.25">
      <c r="A93" t="s">
        <v>61</v>
      </c>
      <c r="B93" s="30" t="s">
        <v>39</v>
      </c>
      <c r="C93" s="27">
        <v>8.2</v>
      </c>
      <c r="D93" s="27">
        <v>8.4</v>
      </c>
      <c r="E93" s="33"/>
      <c r="F93" s="27">
        <f t="shared" si="2"/>
        <v>16.6</v>
      </c>
      <c r="G93" s="33">
        <v>30</v>
      </c>
      <c r="H93" s="32">
        <f t="shared" si="3"/>
        <v>0.5533333333333333</v>
      </c>
    </row>
    <row r="94" spans="1:8" ht="14.25">
      <c r="A94" t="s">
        <v>61</v>
      </c>
      <c r="B94" s="30" t="s">
        <v>42</v>
      </c>
      <c r="C94" s="27">
        <v>8.9</v>
      </c>
      <c r="D94" s="27"/>
      <c r="E94" s="33"/>
      <c r="F94" s="27">
        <f t="shared" si="2"/>
        <v>8.9</v>
      </c>
      <c r="G94" s="33">
        <v>10</v>
      </c>
      <c r="H94" s="32">
        <f t="shared" si="3"/>
        <v>0.89</v>
      </c>
    </row>
    <row r="95" spans="1:8" ht="14.25">
      <c r="A95" t="s">
        <v>61</v>
      </c>
      <c r="B95" s="30" t="s">
        <v>40</v>
      </c>
      <c r="C95" s="27">
        <v>4.2</v>
      </c>
      <c r="D95" s="27"/>
      <c r="E95" s="33"/>
      <c r="F95" s="27">
        <f t="shared" si="2"/>
        <v>4.2</v>
      </c>
      <c r="G95" s="33">
        <v>10</v>
      </c>
      <c r="H95" s="32">
        <f t="shared" si="3"/>
        <v>0.42000000000000004</v>
      </c>
    </row>
    <row r="96" spans="1:8" ht="14.25">
      <c r="A96" t="s">
        <v>61</v>
      </c>
      <c r="B96" s="30" t="s">
        <v>38</v>
      </c>
      <c r="C96" s="27">
        <v>12.4</v>
      </c>
      <c r="D96" s="27"/>
      <c r="E96" s="33"/>
      <c r="F96" s="27">
        <f t="shared" si="2"/>
        <v>12.4</v>
      </c>
      <c r="G96" s="33">
        <v>15</v>
      </c>
      <c r="H96" s="32">
        <f t="shared" si="3"/>
        <v>0.8266666666666667</v>
      </c>
    </row>
    <row r="97" spans="1:8" ht="14.25">
      <c r="A97" t="s">
        <v>61</v>
      </c>
      <c r="B97" s="30" t="s">
        <v>34</v>
      </c>
      <c r="C97" s="27">
        <v>31.4</v>
      </c>
      <c r="D97" s="27">
        <v>62.9</v>
      </c>
      <c r="E97" s="33"/>
      <c r="F97" s="27">
        <f t="shared" si="2"/>
        <v>94.3</v>
      </c>
      <c r="G97" s="33">
        <v>111</v>
      </c>
      <c r="H97" s="32">
        <f t="shared" si="3"/>
        <v>0.8495495495495495</v>
      </c>
    </row>
    <row r="98" spans="1:8" ht="14.25">
      <c r="A98" t="s">
        <v>61</v>
      </c>
      <c r="B98" s="30" t="s">
        <v>37</v>
      </c>
      <c r="C98" s="27">
        <v>7.4</v>
      </c>
      <c r="D98" s="27"/>
      <c r="E98" s="33"/>
      <c r="F98" s="27">
        <f t="shared" si="2"/>
        <v>7.4</v>
      </c>
      <c r="G98" s="33">
        <v>14</v>
      </c>
      <c r="H98" s="32">
        <f t="shared" si="3"/>
        <v>0.5285714285714286</v>
      </c>
    </row>
    <row r="99" spans="1:8" ht="14.25">
      <c r="A99" t="s">
        <v>70</v>
      </c>
      <c r="B99" s="30" t="s">
        <v>35</v>
      </c>
      <c r="C99" s="27">
        <v>6.2</v>
      </c>
      <c r="D99" s="27">
        <v>3.7</v>
      </c>
      <c r="E99" s="33"/>
      <c r="F99" s="27">
        <f aca="true" t="shared" si="4" ref="F99:F131">SUM(C99:E99)</f>
        <v>9.9</v>
      </c>
      <c r="G99" s="33">
        <v>17</v>
      </c>
      <c r="H99" s="32">
        <f>F99/G99</f>
        <v>0.5823529411764706</v>
      </c>
    </row>
    <row r="100" spans="1:8" ht="14.25">
      <c r="A100" t="s">
        <v>70</v>
      </c>
      <c r="B100" s="30" t="s">
        <v>36</v>
      </c>
      <c r="C100" s="27">
        <v>8.7</v>
      </c>
      <c r="D100" s="27">
        <v>7.5</v>
      </c>
      <c r="E100" s="33"/>
      <c r="F100" s="27">
        <f t="shared" si="4"/>
        <v>16.2</v>
      </c>
      <c r="G100" s="33">
        <v>28</v>
      </c>
      <c r="H100" s="32">
        <f>F100/G100</f>
        <v>0.5785714285714285</v>
      </c>
    </row>
    <row r="101" spans="1:8" ht="14.25">
      <c r="A101" t="s">
        <v>70</v>
      </c>
      <c r="B101" s="30" t="s">
        <v>39</v>
      </c>
      <c r="C101" s="27">
        <v>7.4</v>
      </c>
      <c r="D101" s="27">
        <v>9.1</v>
      </c>
      <c r="E101" s="33"/>
      <c r="F101" s="27">
        <f t="shared" si="4"/>
        <v>16.5</v>
      </c>
      <c r="G101" s="33">
        <v>20</v>
      </c>
      <c r="H101" s="32">
        <f>F101/G101</f>
        <v>0.825</v>
      </c>
    </row>
    <row r="102" spans="1:8" ht="14.25">
      <c r="A102" t="s">
        <v>70</v>
      </c>
      <c r="B102" s="30" t="s">
        <v>42</v>
      </c>
      <c r="C102" s="27">
        <v>6.3</v>
      </c>
      <c r="D102" s="27"/>
      <c r="E102" s="33"/>
      <c r="F102" s="27">
        <f t="shared" si="4"/>
        <v>6.3</v>
      </c>
      <c r="G102" s="33">
        <v>10</v>
      </c>
      <c r="H102" s="32">
        <f>F102/G102</f>
        <v>0.63</v>
      </c>
    </row>
    <row r="103" spans="1:8" ht="14.25">
      <c r="A103" t="s">
        <v>70</v>
      </c>
      <c r="B103" s="30" t="s">
        <v>38</v>
      </c>
      <c r="C103" s="27">
        <v>13.1</v>
      </c>
      <c r="D103" s="27"/>
      <c r="E103" s="33"/>
      <c r="F103" s="27">
        <f t="shared" si="4"/>
        <v>13.1</v>
      </c>
      <c r="G103" s="33">
        <v>15</v>
      </c>
      <c r="H103" s="32">
        <f aca="true" t="shared" si="5" ref="H103:H133">F103/G103</f>
        <v>0.8733333333333333</v>
      </c>
    </row>
    <row r="104" spans="1:8" ht="14.25">
      <c r="A104" t="s">
        <v>70</v>
      </c>
      <c r="B104" s="30" t="s">
        <v>34</v>
      </c>
      <c r="C104" s="27">
        <v>32.9</v>
      </c>
      <c r="D104" s="27">
        <v>61.3</v>
      </c>
      <c r="E104" s="33"/>
      <c r="F104" s="27">
        <f t="shared" si="4"/>
        <v>94.19999999999999</v>
      </c>
      <c r="G104" s="33">
        <v>110</v>
      </c>
      <c r="H104" s="32">
        <f t="shared" si="5"/>
        <v>0.8563636363636362</v>
      </c>
    </row>
    <row r="105" spans="1:8" ht="14.25">
      <c r="A105" t="s">
        <v>70</v>
      </c>
      <c r="B105" s="30" t="s">
        <v>37</v>
      </c>
      <c r="C105" s="27">
        <v>6.9</v>
      </c>
      <c r="D105" s="27"/>
      <c r="E105" s="33"/>
      <c r="F105" s="27">
        <f t="shared" si="4"/>
        <v>6.9</v>
      </c>
      <c r="G105" s="33">
        <v>14</v>
      </c>
      <c r="H105" s="32">
        <f t="shared" si="5"/>
        <v>0.4928571428571429</v>
      </c>
    </row>
    <row r="106" spans="1:8" ht="14.25">
      <c r="A106" t="s">
        <v>71</v>
      </c>
      <c r="B106" s="30" t="s">
        <v>35</v>
      </c>
      <c r="C106" s="27">
        <v>9.1</v>
      </c>
      <c r="D106" s="27">
        <v>4.6</v>
      </c>
      <c r="E106" s="33"/>
      <c r="F106" s="27">
        <f t="shared" si="4"/>
        <v>13.7</v>
      </c>
      <c r="G106" s="33">
        <v>17</v>
      </c>
      <c r="H106" s="32">
        <f t="shared" si="5"/>
        <v>0.8058823529411764</v>
      </c>
    </row>
    <row r="107" spans="1:19" ht="14.25">
      <c r="A107" t="s">
        <v>71</v>
      </c>
      <c r="B107" s="30" t="s">
        <v>36</v>
      </c>
      <c r="C107" s="27">
        <v>10.3</v>
      </c>
      <c r="D107" s="27">
        <v>8.4</v>
      </c>
      <c r="E107" s="33"/>
      <c r="F107" s="27">
        <f t="shared" si="4"/>
        <v>18.700000000000003</v>
      </c>
      <c r="G107" s="33">
        <v>28</v>
      </c>
      <c r="H107" s="32">
        <f t="shared" si="5"/>
        <v>0.6678571428571429</v>
      </c>
      <c r="R107" s="71"/>
      <c r="S107" s="72"/>
    </row>
    <row r="108" spans="1:19" ht="14.25">
      <c r="A108" t="s">
        <v>71</v>
      </c>
      <c r="B108" s="30" t="s">
        <v>39</v>
      </c>
      <c r="C108" s="27">
        <v>7.4</v>
      </c>
      <c r="D108" s="27">
        <v>9.1</v>
      </c>
      <c r="E108" s="33"/>
      <c r="F108" s="27">
        <f t="shared" si="4"/>
        <v>16.5</v>
      </c>
      <c r="G108" s="33">
        <v>20</v>
      </c>
      <c r="H108" s="32">
        <f t="shared" si="5"/>
        <v>0.825</v>
      </c>
      <c r="R108" s="71"/>
      <c r="S108" s="72"/>
    </row>
    <row r="109" spans="1:19" ht="14.25">
      <c r="A109" t="s">
        <v>71</v>
      </c>
      <c r="B109" s="30" t="s">
        <v>42</v>
      </c>
      <c r="C109" s="27">
        <v>6.9</v>
      </c>
      <c r="D109" s="27"/>
      <c r="E109" s="33"/>
      <c r="F109" s="27">
        <f t="shared" si="4"/>
        <v>6.9</v>
      </c>
      <c r="G109" s="33">
        <v>10</v>
      </c>
      <c r="H109" s="32">
        <f t="shared" si="5"/>
        <v>0.6900000000000001</v>
      </c>
      <c r="R109" s="71"/>
      <c r="S109" s="72"/>
    </row>
    <row r="110" spans="1:19" ht="14.25">
      <c r="A110" t="s">
        <v>71</v>
      </c>
      <c r="B110" s="30" t="s">
        <v>38</v>
      </c>
      <c r="C110" s="27">
        <v>15.4</v>
      </c>
      <c r="D110" s="27"/>
      <c r="E110" s="33"/>
      <c r="F110" s="27">
        <f t="shared" si="4"/>
        <v>15.4</v>
      </c>
      <c r="G110" s="33">
        <v>15</v>
      </c>
      <c r="H110" s="32">
        <f t="shared" si="5"/>
        <v>1.0266666666666666</v>
      </c>
      <c r="R110" s="71"/>
      <c r="S110" s="73"/>
    </row>
    <row r="111" spans="1:19" ht="14.25">
      <c r="A111" t="s">
        <v>71</v>
      </c>
      <c r="B111" s="30" t="s">
        <v>34</v>
      </c>
      <c r="C111" s="27">
        <v>39.4</v>
      </c>
      <c r="D111" s="27">
        <v>61.9</v>
      </c>
      <c r="E111" s="33"/>
      <c r="F111" s="27">
        <f t="shared" si="4"/>
        <v>101.3</v>
      </c>
      <c r="G111" s="33">
        <v>110</v>
      </c>
      <c r="H111" s="32">
        <f t="shared" si="5"/>
        <v>0.9209090909090909</v>
      </c>
      <c r="R111" s="71"/>
      <c r="S111" s="72"/>
    </row>
    <row r="112" spans="1:19" ht="14.25">
      <c r="A112" t="s">
        <v>71</v>
      </c>
      <c r="B112" s="30" t="s">
        <v>37</v>
      </c>
      <c r="C112" s="27">
        <v>5.7</v>
      </c>
      <c r="D112" s="27">
        <v>2.6</v>
      </c>
      <c r="E112" s="33"/>
      <c r="F112" s="27">
        <f t="shared" si="4"/>
        <v>8.3</v>
      </c>
      <c r="G112" s="33">
        <v>14</v>
      </c>
      <c r="H112" s="32">
        <f t="shared" si="5"/>
        <v>0.5928571428571429</v>
      </c>
      <c r="R112" s="71"/>
      <c r="S112" s="72"/>
    </row>
    <row r="113" spans="1:19" ht="14.25">
      <c r="A113" t="s">
        <v>78</v>
      </c>
      <c r="B113" s="30" t="s">
        <v>35</v>
      </c>
      <c r="C113" s="27">
        <v>9.9</v>
      </c>
      <c r="D113" s="27">
        <v>6.2</v>
      </c>
      <c r="E113" s="33"/>
      <c r="F113" s="27">
        <f t="shared" si="4"/>
        <v>16.1</v>
      </c>
      <c r="G113" s="27">
        <v>17</v>
      </c>
      <c r="H113" s="32">
        <f t="shared" si="5"/>
        <v>0.9470588235294118</v>
      </c>
      <c r="R113" s="71"/>
      <c r="S113" s="72"/>
    </row>
    <row r="114" spans="1:8" ht="14.25">
      <c r="A114" t="s">
        <v>78</v>
      </c>
      <c r="B114" s="30" t="s">
        <v>36</v>
      </c>
      <c r="C114" s="27">
        <v>8</v>
      </c>
      <c r="D114" s="27">
        <v>6.5</v>
      </c>
      <c r="E114" s="33"/>
      <c r="F114" s="27">
        <f t="shared" si="4"/>
        <v>14.5</v>
      </c>
      <c r="G114" s="27">
        <v>28</v>
      </c>
      <c r="H114" s="32">
        <f t="shared" si="5"/>
        <v>0.5178571428571429</v>
      </c>
    </row>
    <row r="115" spans="1:8" ht="14.25">
      <c r="A115" t="s">
        <v>78</v>
      </c>
      <c r="B115" s="30" t="s">
        <v>39</v>
      </c>
      <c r="C115" s="27">
        <v>7.6</v>
      </c>
      <c r="D115" s="27">
        <v>5.2</v>
      </c>
      <c r="E115" s="33"/>
      <c r="F115" s="27">
        <f t="shared" si="4"/>
        <v>12.8</v>
      </c>
      <c r="G115" s="27">
        <v>20</v>
      </c>
      <c r="H115" s="32">
        <f t="shared" si="5"/>
        <v>0.64</v>
      </c>
    </row>
    <row r="116" spans="1:18" ht="14.25">
      <c r="A116" t="s">
        <v>78</v>
      </c>
      <c r="B116" s="30" t="s">
        <v>42</v>
      </c>
      <c r="C116" s="27">
        <v>7</v>
      </c>
      <c r="D116" s="27"/>
      <c r="E116" s="33"/>
      <c r="F116" s="27">
        <f t="shared" si="4"/>
        <v>7</v>
      </c>
      <c r="G116" s="27">
        <v>10</v>
      </c>
      <c r="H116" s="32">
        <f t="shared" si="5"/>
        <v>0.7</v>
      </c>
      <c r="R116" s="74"/>
    </row>
    <row r="117" spans="1:18" ht="14.25">
      <c r="A117" t="s">
        <v>78</v>
      </c>
      <c r="B117" s="30" t="s">
        <v>38</v>
      </c>
      <c r="C117" s="27">
        <v>15.4</v>
      </c>
      <c r="D117" s="27"/>
      <c r="E117" s="33"/>
      <c r="F117" s="27">
        <f t="shared" si="4"/>
        <v>15.4</v>
      </c>
      <c r="G117" s="27">
        <v>15</v>
      </c>
      <c r="H117" s="32">
        <f t="shared" si="5"/>
        <v>1.0266666666666666</v>
      </c>
      <c r="R117" s="74"/>
    </row>
    <row r="118" spans="1:8" ht="14.25">
      <c r="A118" t="s">
        <v>78</v>
      </c>
      <c r="B118" s="30" t="s">
        <v>34</v>
      </c>
      <c r="C118" s="27">
        <v>39</v>
      </c>
      <c r="D118" s="27">
        <v>62</v>
      </c>
      <c r="E118" s="33"/>
      <c r="F118" s="27">
        <f t="shared" si="4"/>
        <v>101</v>
      </c>
      <c r="G118" s="27">
        <v>110</v>
      </c>
      <c r="H118" s="32">
        <f t="shared" si="5"/>
        <v>0.9181818181818182</v>
      </c>
    </row>
    <row r="119" spans="1:8" ht="14.25">
      <c r="A119" t="s">
        <v>78</v>
      </c>
      <c r="B119" s="30" t="s">
        <v>37</v>
      </c>
      <c r="C119" s="27">
        <v>3.3</v>
      </c>
      <c r="D119" s="27">
        <v>1.4</v>
      </c>
      <c r="E119" s="33"/>
      <c r="F119" s="27">
        <f t="shared" si="4"/>
        <v>4.699999999999999</v>
      </c>
      <c r="G119" s="27">
        <v>14</v>
      </c>
      <c r="H119" s="32">
        <f t="shared" si="5"/>
        <v>0.3357142857142857</v>
      </c>
    </row>
    <row r="120" spans="1:8" ht="14.25">
      <c r="A120" t="s">
        <v>81</v>
      </c>
      <c r="B120" s="30" t="s">
        <v>35</v>
      </c>
      <c r="C120" s="27">
        <v>6.2</v>
      </c>
      <c r="D120" s="27">
        <v>4.8</v>
      </c>
      <c r="E120" s="33"/>
      <c r="F120" s="27">
        <f t="shared" si="4"/>
        <v>11</v>
      </c>
      <c r="G120" s="27">
        <v>20</v>
      </c>
      <c r="H120" s="32">
        <f t="shared" si="5"/>
        <v>0.55</v>
      </c>
    </row>
    <row r="121" spans="1:8" ht="14.25">
      <c r="A121" t="s">
        <v>81</v>
      </c>
      <c r="B121" s="30" t="s">
        <v>36</v>
      </c>
      <c r="C121" s="27">
        <v>7.6</v>
      </c>
      <c r="D121" s="27">
        <v>9.8</v>
      </c>
      <c r="E121" s="33"/>
      <c r="F121" s="27">
        <f t="shared" si="4"/>
        <v>17.4</v>
      </c>
      <c r="G121" s="27">
        <v>28</v>
      </c>
      <c r="H121" s="32">
        <f t="shared" si="5"/>
        <v>0.6214285714285713</v>
      </c>
    </row>
    <row r="122" spans="1:8" ht="14.25">
      <c r="A122" t="s">
        <v>81</v>
      </c>
      <c r="B122" s="30" t="s">
        <v>39</v>
      </c>
      <c r="C122" s="27">
        <v>4.8</v>
      </c>
      <c r="D122" s="27">
        <v>11.7</v>
      </c>
      <c r="E122" s="33"/>
      <c r="F122" s="27">
        <f t="shared" si="4"/>
        <v>16.5</v>
      </c>
      <c r="G122" s="27">
        <v>23</v>
      </c>
      <c r="H122" s="32">
        <f t="shared" si="5"/>
        <v>0.717391304347826</v>
      </c>
    </row>
    <row r="123" spans="1:8" ht="14.25">
      <c r="A123" t="s">
        <v>81</v>
      </c>
      <c r="B123" s="30" t="s">
        <v>42</v>
      </c>
      <c r="C123" s="27">
        <v>4.7</v>
      </c>
      <c r="D123" s="27"/>
      <c r="E123" s="33"/>
      <c r="F123" s="27">
        <f t="shared" si="4"/>
        <v>4.7</v>
      </c>
      <c r="G123" s="27">
        <v>10</v>
      </c>
      <c r="H123" s="32">
        <f t="shared" si="5"/>
        <v>0.47000000000000003</v>
      </c>
    </row>
    <row r="124" spans="1:8" ht="14.25">
      <c r="A124" t="s">
        <v>81</v>
      </c>
      <c r="B124" s="30" t="s">
        <v>38</v>
      </c>
      <c r="C124" s="27">
        <v>7.8</v>
      </c>
      <c r="D124" s="27"/>
      <c r="E124" s="33"/>
      <c r="F124" s="27">
        <f t="shared" si="4"/>
        <v>7.8</v>
      </c>
      <c r="G124" s="27">
        <v>15</v>
      </c>
      <c r="H124" s="32">
        <f t="shared" si="5"/>
        <v>0.52</v>
      </c>
    </row>
    <row r="125" spans="1:8" ht="14.25">
      <c r="A125" t="s">
        <v>81</v>
      </c>
      <c r="B125" s="30" t="s">
        <v>34</v>
      </c>
      <c r="C125" s="27">
        <v>30.3</v>
      </c>
      <c r="D125" s="27">
        <v>42.1</v>
      </c>
      <c r="E125" s="33"/>
      <c r="F125" s="27">
        <f t="shared" si="4"/>
        <v>72.4</v>
      </c>
      <c r="G125" s="27">
        <v>110</v>
      </c>
      <c r="H125" s="32">
        <f t="shared" si="5"/>
        <v>0.6581818181818182</v>
      </c>
    </row>
    <row r="126" spans="1:8" ht="14.25">
      <c r="A126" t="s">
        <v>86</v>
      </c>
      <c r="B126" s="30" t="s">
        <v>35</v>
      </c>
      <c r="C126" s="27">
        <v>7</v>
      </c>
      <c r="D126" s="27">
        <v>4.7</v>
      </c>
      <c r="E126" s="33"/>
      <c r="F126" s="27">
        <f t="shared" si="4"/>
        <v>11.7</v>
      </c>
      <c r="G126" s="27">
        <v>20</v>
      </c>
      <c r="H126" s="32">
        <f t="shared" si="5"/>
        <v>0.585</v>
      </c>
    </row>
    <row r="127" spans="1:8" ht="14.25">
      <c r="A127" t="s">
        <v>86</v>
      </c>
      <c r="B127" s="30" t="s">
        <v>36</v>
      </c>
      <c r="C127" s="27">
        <v>11.3</v>
      </c>
      <c r="D127" s="27">
        <v>7</v>
      </c>
      <c r="E127" s="33"/>
      <c r="F127" s="27">
        <f t="shared" si="4"/>
        <v>18.3</v>
      </c>
      <c r="G127" s="27">
        <v>28</v>
      </c>
      <c r="H127" s="32">
        <f t="shared" si="5"/>
        <v>0.6535714285714286</v>
      </c>
    </row>
    <row r="128" spans="1:8" ht="14.25">
      <c r="A128" t="s">
        <v>86</v>
      </c>
      <c r="B128" s="30" t="s">
        <v>39</v>
      </c>
      <c r="C128" s="27">
        <v>5.3</v>
      </c>
      <c r="D128" s="27">
        <v>11.7</v>
      </c>
      <c r="E128" s="33"/>
      <c r="F128" s="27">
        <f t="shared" si="4"/>
        <v>17</v>
      </c>
      <c r="G128" s="27">
        <v>23</v>
      </c>
      <c r="H128" s="32">
        <f t="shared" si="5"/>
        <v>0.7391304347826086</v>
      </c>
    </row>
    <row r="129" spans="1:8" ht="14.25">
      <c r="A129" t="s">
        <v>86</v>
      </c>
      <c r="B129" s="30" t="s">
        <v>42</v>
      </c>
      <c r="C129" s="27">
        <v>7.4</v>
      </c>
      <c r="D129" s="27"/>
      <c r="E129" s="33"/>
      <c r="F129" s="27">
        <f t="shared" si="4"/>
        <v>7.4</v>
      </c>
      <c r="G129" s="27">
        <v>10</v>
      </c>
      <c r="H129" s="32">
        <f t="shared" si="5"/>
        <v>0.74</v>
      </c>
    </row>
    <row r="130" spans="1:8" ht="14.25">
      <c r="A130" t="s">
        <v>86</v>
      </c>
      <c r="B130" s="30" t="s">
        <v>38</v>
      </c>
      <c r="C130" s="27">
        <v>12.8</v>
      </c>
      <c r="D130" s="27"/>
      <c r="E130" s="33"/>
      <c r="F130" s="27">
        <f t="shared" si="4"/>
        <v>12.8</v>
      </c>
      <c r="G130" s="27">
        <v>15</v>
      </c>
      <c r="H130" s="32">
        <f t="shared" si="5"/>
        <v>0.8533333333333334</v>
      </c>
    </row>
    <row r="131" spans="1:8" ht="14.25">
      <c r="A131" t="s">
        <v>86</v>
      </c>
      <c r="B131" s="30" t="s">
        <v>34</v>
      </c>
      <c r="C131" s="27">
        <v>41</v>
      </c>
      <c r="D131" s="27">
        <v>31.5</v>
      </c>
      <c r="E131" s="33"/>
      <c r="F131" s="27">
        <f t="shared" si="4"/>
        <v>72.5</v>
      </c>
      <c r="G131" s="27">
        <v>91</v>
      </c>
      <c r="H131" s="32">
        <f t="shared" si="5"/>
        <v>0.7967032967032966</v>
      </c>
    </row>
    <row r="132" spans="1:8" ht="14.25">
      <c r="A132" t="s">
        <v>91</v>
      </c>
      <c r="B132" s="30" t="s">
        <v>35</v>
      </c>
      <c r="C132" s="27">
        <v>9.4</v>
      </c>
      <c r="D132" s="27">
        <v>5.8</v>
      </c>
      <c r="E132" s="33"/>
      <c r="F132" s="27">
        <f>(C132+D132)</f>
        <v>15.2</v>
      </c>
      <c r="G132" s="27">
        <v>24</v>
      </c>
      <c r="H132" s="32">
        <f t="shared" si="5"/>
        <v>0.6333333333333333</v>
      </c>
    </row>
    <row r="133" spans="1:8" ht="14.25">
      <c r="A133" t="s">
        <v>91</v>
      </c>
      <c r="B133" s="30" t="s">
        <v>36</v>
      </c>
      <c r="C133" s="27">
        <v>9.9</v>
      </c>
      <c r="D133" s="27">
        <v>10.22</v>
      </c>
      <c r="E133" s="33"/>
      <c r="F133" s="27">
        <f>(C133+D133)</f>
        <v>20.12</v>
      </c>
      <c r="G133" s="27">
        <v>25</v>
      </c>
      <c r="H133" s="32">
        <f t="shared" si="5"/>
        <v>0.8048000000000001</v>
      </c>
    </row>
    <row r="134" spans="1:8" ht="14.25">
      <c r="A134" t="s">
        <v>91</v>
      </c>
      <c r="B134" s="30" t="s">
        <v>39</v>
      </c>
      <c r="C134" s="27">
        <v>6.09</v>
      </c>
      <c r="D134" s="27">
        <v>6.78</v>
      </c>
      <c r="E134" s="33"/>
      <c r="F134" s="27">
        <f>SUM(C134,D134)</f>
        <v>12.870000000000001</v>
      </c>
      <c r="G134" s="27">
        <v>20</v>
      </c>
      <c r="H134" s="75">
        <f>(F134/G134)</f>
        <v>0.6435000000000001</v>
      </c>
    </row>
    <row r="135" spans="1:8" ht="14.25">
      <c r="A135" t="s">
        <v>91</v>
      </c>
      <c r="B135" s="30" t="s">
        <v>42</v>
      </c>
      <c r="C135" s="27">
        <v>8.15</v>
      </c>
      <c r="D135" s="27"/>
      <c r="E135" s="33"/>
      <c r="F135" s="27">
        <v>8.2</v>
      </c>
      <c r="G135" s="27">
        <v>14</v>
      </c>
      <c r="H135" s="75">
        <f>(F135/G135)</f>
        <v>0.5857142857142856</v>
      </c>
    </row>
    <row r="136" spans="1:8" ht="14.25">
      <c r="A136" t="s">
        <v>91</v>
      </c>
      <c r="B136" s="30" t="s">
        <v>38</v>
      </c>
      <c r="C136" s="27">
        <v>14.1</v>
      </c>
      <c r="D136" s="27"/>
      <c r="E136" s="33"/>
      <c r="F136" s="27">
        <v>14.1</v>
      </c>
      <c r="G136" s="27">
        <v>18</v>
      </c>
      <c r="H136" s="75">
        <f>(F136/G136)</f>
        <v>0.7833333333333333</v>
      </c>
    </row>
    <row r="137" spans="1:8" ht="14.25">
      <c r="A137" t="s">
        <v>91</v>
      </c>
      <c r="B137" s="30" t="s">
        <v>34</v>
      </c>
      <c r="C137" s="27">
        <v>51.66</v>
      </c>
      <c r="D137" s="27">
        <v>26.47</v>
      </c>
      <c r="E137" s="33"/>
      <c r="F137" s="27">
        <f>SUM(C137+D137)</f>
        <v>78.13</v>
      </c>
      <c r="G137" s="27">
        <v>100</v>
      </c>
      <c r="H137" s="32">
        <f>F137/G137</f>
        <v>0.7813</v>
      </c>
    </row>
    <row r="138" spans="3:7" ht="14.25">
      <c r="C138" s="27">
        <f>SUM(C132:C137)</f>
        <v>99.3</v>
      </c>
      <c r="D138" s="27">
        <f>SUM(D132:D137)</f>
        <v>49.269999999999996</v>
      </c>
      <c r="E138" s="33"/>
      <c r="F138" s="27"/>
      <c r="G138" s="27"/>
    </row>
    <row r="139" ht="14.25">
      <c r="P139" s="76"/>
    </row>
    <row r="140" ht="14.25">
      <c r="P140" s="76"/>
    </row>
    <row r="141" ht="14.25">
      <c r="P141" s="76"/>
    </row>
    <row r="142" ht="14.25">
      <c r="P142" s="76"/>
    </row>
    <row r="143" ht="14.25">
      <c r="P143" s="76"/>
    </row>
    <row r="144" ht="14.25">
      <c r="P144" s="76"/>
    </row>
    <row r="145" ht="14.25">
      <c r="P145" s="7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-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Capacity and Facility Population</dc:title>
  <dc:subject/>
  <dc:creator>Windows User</dc:creator>
  <cp:keywords/>
  <dc:description/>
  <cp:lastModifiedBy>Newsham, Michael G.</cp:lastModifiedBy>
  <cp:lastPrinted>2017-08-22T23:37:38Z</cp:lastPrinted>
  <dcterms:created xsi:type="dcterms:W3CDTF">2015-10-26T22:34:32Z</dcterms:created>
  <dcterms:modified xsi:type="dcterms:W3CDTF">2024-05-07T17:35:59Z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22900.0000000000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">
    <vt:lpwstr>System Account</vt:lpwstr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